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U\EURL-AP\09 Research\Protocols\EURL-AP SOP\SOP Pig PCR\"/>
    </mc:Choice>
  </mc:AlternateContent>
  <bookViews>
    <workbookView xWindow="0" yWindow="0" windowWidth="23040" windowHeight="8616" tabRatio="904"/>
  </bookViews>
  <sheets>
    <sheet name="Exact copy numbers" sheetId="30" r:id="rId1"/>
    <sheet name="Run 1" sheetId="1" r:id="rId2"/>
    <sheet name="Run 2" sheetId="4" r:id="rId3"/>
    <sheet name="Run 3" sheetId="5" r:id="rId4"/>
    <sheet name="Run 4" sheetId="6" r:id="rId5"/>
    <sheet name="Cut-off 5 copies" sheetId="8" state="hidden" r:id="rId6"/>
    <sheet name="Cal 5 copies Run 1" sheetId="10" state="hidden" r:id="rId7"/>
    <sheet name="Cal 5 copies Run 2" sheetId="21" state="hidden" r:id="rId8"/>
    <sheet name="Cal 5 copies Run 3" sheetId="22" state="hidden" r:id="rId9"/>
    <sheet name="Cal 5 copies Run 4" sheetId="23" state="hidden" r:id="rId10"/>
    <sheet name="Nbre copies cut-off 5 copies" sheetId="31" state="hidden" r:id="rId11"/>
    <sheet name="Outliers" sheetId="32" r:id="rId12"/>
  </sheets>
  <calcPr calcId="162913"/>
</workbook>
</file>

<file path=xl/calcChain.xml><?xml version="1.0" encoding="utf-8"?>
<calcChain xmlns="http://schemas.openxmlformats.org/spreadsheetml/2006/main">
  <c r="C43" i="23" l="1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151" i="8"/>
  <c r="C150" i="8"/>
  <c r="A144" i="31" s="1"/>
  <c r="C149" i="8"/>
  <c r="A143" i="31" s="1"/>
  <c r="C142" i="8"/>
  <c r="A136" i="31" s="1"/>
  <c r="C141" i="8"/>
  <c r="C140" i="8"/>
  <c r="A134" i="31" s="1"/>
  <c r="C133" i="8"/>
  <c r="A127" i="31" s="1"/>
  <c r="C132" i="8"/>
  <c r="A126" i="31" s="1"/>
  <c r="C131" i="8"/>
  <c r="A125" i="31" s="1"/>
  <c r="C124" i="8"/>
  <c r="A118" i="31" s="1"/>
  <c r="C123" i="8"/>
  <c r="A117" i="31" s="1"/>
  <c r="C122" i="8"/>
  <c r="A116" i="31" s="1"/>
  <c r="C115" i="8"/>
  <c r="A109" i="31" s="1"/>
  <c r="C114" i="8"/>
  <c r="A108" i="31" s="1"/>
  <c r="C113" i="8"/>
  <c r="A107" i="31" s="1"/>
  <c r="C106" i="8"/>
  <c r="A100" i="31" s="1"/>
  <c r="C104" i="8"/>
  <c r="C105" i="8"/>
  <c r="A99" i="31" s="1"/>
  <c r="C97" i="8"/>
  <c r="A91" i="31" s="1"/>
  <c r="C96" i="8"/>
  <c r="A90" i="31" s="1"/>
  <c r="C95" i="8"/>
  <c r="A89" i="31" s="1"/>
  <c r="C88" i="8"/>
  <c r="A82" i="31" s="1"/>
  <c r="C87" i="8"/>
  <c r="A81" i="31" s="1"/>
  <c r="C86" i="8"/>
  <c r="A80" i="31" s="1"/>
  <c r="C79" i="8"/>
  <c r="C78" i="8"/>
  <c r="A72" i="31" s="1"/>
  <c r="C77" i="8"/>
  <c r="A71" i="31" s="1"/>
  <c r="C70" i="8"/>
  <c r="A64" i="31" s="1"/>
  <c r="C69" i="8"/>
  <c r="A63" i="31" s="1"/>
  <c r="C68" i="8"/>
  <c r="A62" i="31" s="1"/>
  <c r="C61" i="8"/>
  <c r="A55" i="31" s="1"/>
  <c r="C60" i="8"/>
  <c r="A54" i="31" s="1"/>
  <c r="C59" i="8"/>
  <c r="A53" i="31" s="1"/>
  <c r="C52" i="8"/>
  <c r="A46" i="31" s="1"/>
  <c r="C51" i="8"/>
  <c r="A45" i="31" s="1"/>
  <c r="C50" i="8"/>
  <c r="A44" i="31" s="1"/>
  <c r="C43" i="8"/>
  <c r="A37" i="31" s="1"/>
  <c r="C42" i="8"/>
  <c r="A36" i="31" s="1"/>
  <c r="C41" i="8"/>
  <c r="A35" i="31" s="1"/>
  <c r="C34" i="8"/>
  <c r="A28" i="31" s="1"/>
  <c r="C33" i="8"/>
  <c r="C32" i="8"/>
  <c r="A26" i="31" s="1"/>
  <c r="C148" i="8"/>
  <c r="A142" i="31" s="1"/>
  <c r="C147" i="8"/>
  <c r="A141" i="31" s="1"/>
  <c r="C146" i="8"/>
  <c r="A140" i="31" s="1"/>
  <c r="C139" i="8"/>
  <c r="A133" i="31" s="1"/>
  <c r="C138" i="8"/>
  <c r="A132" i="31" s="1"/>
  <c r="C137" i="8"/>
  <c r="A131" i="31" s="1"/>
  <c r="C130" i="8"/>
  <c r="C129" i="8"/>
  <c r="A123" i="31" s="1"/>
  <c r="C128" i="8"/>
  <c r="A122" i="31" s="1"/>
  <c r="C121" i="8"/>
  <c r="A115" i="31" s="1"/>
  <c r="C120" i="8"/>
  <c r="A114" i="31" s="1"/>
  <c r="C119" i="8"/>
  <c r="A113" i="31" s="1"/>
  <c r="C112" i="8"/>
  <c r="A106" i="31" s="1"/>
  <c r="C111" i="8"/>
  <c r="A105" i="31" s="1"/>
  <c r="C110" i="8"/>
  <c r="A104" i="31" s="1"/>
  <c r="C103" i="8"/>
  <c r="A97" i="31" s="1"/>
  <c r="C102" i="8"/>
  <c r="A96" i="31" s="1"/>
  <c r="C101" i="8"/>
  <c r="A95" i="31" s="1"/>
  <c r="C94" i="8"/>
  <c r="A88" i="31" s="1"/>
  <c r="C93" i="8"/>
  <c r="A87" i="31" s="1"/>
  <c r="C92" i="8"/>
  <c r="A86" i="31" s="1"/>
  <c r="C85" i="8"/>
  <c r="A79" i="31" s="1"/>
  <c r="C84" i="8"/>
  <c r="C83" i="8"/>
  <c r="A77" i="31" s="1"/>
  <c r="C76" i="8"/>
  <c r="A70" i="31" s="1"/>
  <c r="C75" i="8"/>
  <c r="A69" i="31" s="1"/>
  <c r="C74" i="8"/>
  <c r="A68" i="31" s="1"/>
  <c r="C67" i="8"/>
  <c r="A61" i="31" s="1"/>
  <c r="C66" i="8"/>
  <c r="A60" i="31" s="1"/>
  <c r="C65" i="8"/>
  <c r="A59" i="31" s="1"/>
  <c r="C58" i="8"/>
  <c r="A52" i="31" s="1"/>
  <c r="C57" i="8"/>
  <c r="A51" i="31" s="1"/>
  <c r="C56" i="8"/>
  <c r="A50" i="31" s="1"/>
  <c r="C49" i="8"/>
  <c r="A43" i="31" s="1"/>
  <c r="C48" i="8"/>
  <c r="C47" i="8"/>
  <c r="A41" i="31" s="1"/>
  <c r="C40" i="8"/>
  <c r="C39" i="8"/>
  <c r="A33" i="31" s="1"/>
  <c r="C38" i="8"/>
  <c r="A32" i="31" s="1"/>
  <c r="C31" i="8"/>
  <c r="A25" i="31" s="1"/>
  <c r="C30" i="8"/>
  <c r="A24" i="31" s="1"/>
  <c r="C29" i="8"/>
  <c r="A23" i="31" s="1"/>
  <c r="C145" i="8"/>
  <c r="A139" i="31" s="1"/>
  <c r="C144" i="8"/>
  <c r="A138" i="31" s="1"/>
  <c r="C143" i="8"/>
  <c r="A137" i="31" s="1"/>
  <c r="C136" i="8"/>
  <c r="A130" i="31" s="1"/>
  <c r="C135" i="8"/>
  <c r="A129" i="31" s="1"/>
  <c r="C134" i="8"/>
  <c r="A128" i="31" s="1"/>
  <c r="C127" i="8"/>
  <c r="A121" i="31" s="1"/>
  <c r="C126" i="8"/>
  <c r="A120" i="31" s="1"/>
  <c r="C125" i="8"/>
  <c r="A119" i="31" s="1"/>
  <c r="C118" i="8"/>
  <c r="A112" i="31" s="1"/>
  <c r="C117" i="8"/>
  <c r="A111" i="31" s="1"/>
  <c r="C116" i="8"/>
  <c r="A110" i="31" s="1"/>
  <c r="C109" i="8"/>
  <c r="A103" i="31" s="1"/>
  <c r="C108" i="8"/>
  <c r="A102" i="31" s="1"/>
  <c r="C107" i="8"/>
  <c r="A101" i="31" s="1"/>
  <c r="C100" i="8"/>
  <c r="A94" i="31" s="1"/>
  <c r="C99" i="8"/>
  <c r="A93" i="31" s="1"/>
  <c r="C98" i="8"/>
  <c r="C91" i="8"/>
  <c r="A85" i="31" s="1"/>
  <c r="C90" i="8"/>
  <c r="A84" i="31" s="1"/>
  <c r="C89" i="8"/>
  <c r="A83" i="31" s="1"/>
  <c r="C82" i="8"/>
  <c r="A76" i="31" s="1"/>
  <c r="C81" i="8"/>
  <c r="A75" i="31" s="1"/>
  <c r="C80" i="8"/>
  <c r="A74" i="31" s="1"/>
  <c r="C73" i="8"/>
  <c r="A67" i="31" s="1"/>
  <c r="C72" i="8"/>
  <c r="A66" i="31" s="1"/>
  <c r="C71" i="8"/>
  <c r="A65" i="31" s="1"/>
  <c r="C64" i="8"/>
  <c r="A58" i="31" s="1"/>
  <c r="C63" i="8"/>
  <c r="A57" i="31" s="1"/>
  <c r="C62" i="8"/>
  <c r="A56" i="31" s="1"/>
  <c r="C55" i="8"/>
  <c r="A49" i="31" s="1"/>
  <c r="C54" i="8"/>
  <c r="A48" i="31" s="1"/>
  <c r="C53" i="8"/>
  <c r="A47" i="31" s="1"/>
  <c r="C46" i="8"/>
  <c r="A40" i="31" s="1"/>
  <c r="C45" i="8"/>
  <c r="A39" i="31" s="1"/>
  <c r="C44" i="8"/>
  <c r="A38" i="31" s="1"/>
  <c r="C37" i="8"/>
  <c r="A31" i="31" s="1"/>
  <c r="C36" i="8"/>
  <c r="A30" i="31" s="1"/>
  <c r="C35" i="8"/>
  <c r="A29" i="31" s="1"/>
  <c r="C28" i="8"/>
  <c r="A22" i="31" s="1"/>
  <c r="C27" i="8"/>
  <c r="A21" i="31" s="1"/>
  <c r="C26" i="8"/>
  <c r="A20" i="31" s="1"/>
  <c r="A34" i="31"/>
  <c r="C8" i="8"/>
  <c r="A2" i="31" s="1"/>
  <c r="C25" i="8"/>
  <c r="A19" i="31" s="1"/>
  <c r="C24" i="8"/>
  <c r="A18" i="31" s="1"/>
  <c r="C23" i="8"/>
  <c r="A17" i="31" s="1"/>
  <c r="C22" i="8"/>
  <c r="A16" i="31" s="1"/>
  <c r="C21" i="8"/>
  <c r="A15" i="31" s="1"/>
  <c r="C20" i="8"/>
  <c r="A14" i="31" s="1"/>
  <c r="C19" i="8"/>
  <c r="A13" i="31" s="1"/>
  <c r="C18" i="8"/>
  <c r="A12" i="31" s="1"/>
  <c r="C17" i="8"/>
  <c r="A11" i="31" s="1"/>
  <c r="C9" i="8"/>
  <c r="A3" i="31" s="1"/>
  <c r="C10" i="8"/>
  <c r="A4" i="31" s="1"/>
  <c r="C11" i="8"/>
  <c r="A5" i="31" s="1"/>
  <c r="C12" i="8"/>
  <c r="A6" i="31" s="1"/>
  <c r="C13" i="8"/>
  <c r="A7" i="31" s="1"/>
  <c r="C14" i="8"/>
  <c r="A8" i="31" s="1"/>
  <c r="C15" i="8"/>
  <c r="A9" i="31" s="1"/>
  <c r="C16" i="8"/>
  <c r="A10" i="31" s="1"/>
  <c r="A27" i="31"/>
  <c r="A42" i="31"/>
  <c r="A73" i="31"/>
  <c r="A78" i="31"/>
  <c r="A92" i="31"/>
  <c r="A98" i="31"/>
  <c r="A124" i="31"/>
  <c r="A135" i="31"/>
  <c r="A145" i="31"/>
  <c r="B2" i="31" l="1"/>
  <c r="F21" i="32"/>
  <c r="B2" i="32"/>
  <c r="F6" i="32"/>
  <c r="D13" i="32"/>
  <c r="D12" i="32"/>
  <c r="D11" i="32"/>
  <c r="D10" i="32"/>
  <c r="D9" i="32"/>
  <c r="D8" i="32"/>
  <c r="D7" i="32"/>
  <c r="D6" i="32"/>
  <c r="D5" i="32"/>
  <c r="D4" i="32"/>
  <c r="D3" i="32"/>
  <c r="D2" i="32"/>
  <c r="B4" i="32"/>
  <c r="B3" i="32"/>
  <c r="F48" i="32"/>
  <c r="F49" i="32"/>
  <c r="F47" i="32"/>
  <c r="F45" i="32"/>
  <c r="F46" i="32"/>
  <c r="F44" i="32"/>
  <c r="F42" i="32"/>
  <c r="F43" i="32"/>
  <c r="F41" i="32"/>
  <c r="D48" i="32"/>
  <c r="D49" i="32"/>
  <c r="D47" i="32"/>
  <c r="D45" i="32"/>
  <c r="D46" i="32"/>
  <c r="D44" i="32"/>
  <c r="D42" i="32"/>
  <c r="D43" i="32"/>
  <c r="D41" i="32"/>
  <c r="B48" i="32"/>
  <c r="B49" i="32"/>
  <c r="B47" i="32"/>
  <c r="B45" i="32"/>
  <c r="B46" i="32"/>
  <c r="B44" i="32"/>
  <c r="B42" i="32"/>
  <c r="B43" i="32"/>
  <c r="B41" i="32"/>
  <c r="F39" i="32"/>
  <c r="F40" i="32"/>
  <c r="F38" i="32"/>
  <c r="D39" i="32"/>
  <c r="D40" i="32"/>
  <c r="D38" i="32"/>
  <c r="B39" i="32"/>
  <c r="B40" i="32"/>
  <c r="B38" i="32"/>
  <c r="F36" i="32"/>
  <c r="F37" i="32"/>
  <c r="F35" i="32"/>
  <c r="D36" i="32"/>
  <c r="D37" i="32"/>
  <c r="D35" i="32"/>
  <c r="B36" i="32"/>
  <c r="B37" i="32"/>
  <c r="B35" i="32"/>
  <c r="F33" i="32"/>
  <c r="F34" i="32"/>
  <c r="F32" i="32"/>
  <c r="D33" i="32"/>
  <c r="D34" i="32"/>
  <c r="D32" i="32"/>
  <c r="B33" i="32"/>
  <c r="B34" i="32"/>
  <c r="B32" i="32"/>
  <c r="F30" i="32"/>
  <c r="F31" i="32"/>
  <c r="F29" i="32"/>
  <c r="D30" i="32"/>
  <c r="D31" i="32"/>
  <c r="D29" i="32"/>
  <c r="B30" i="32"/>
  <c r="B31" i="32"/>
  <c r="B29" i="32"/>
  <c r="F27" i="32"/>
  <c r="F28" i="32"/>
  <c r="B26" i="32"/>
  <c r="D26" i="32"/>
  <c r="F26" i="32"/>
  <c r="B27" i="32"/>
  <c r="D27" i="32"/>
  <c r="B28" i="32"/>
  <c r="D28" i="32"/>
  <c r="F24" i="32"/>
  <c r="F25" i="32"/>
  <c r="F23" i="32"/>
  <c r="D24" i="32"/>
  <c r="D25" i="32"/>
  <c r="D23" i="32"/>
  <c r="F22" i="32"/>
  <c r="F20" i="32"/>
  <c r="D21" i="32"/>
  <c r="D22" i="32"/>
  <c r="D20" i="32"/>
  <c r="F18" i="32"/>
  <c r="F19" i="32"/>
  <c r="F17" i="32"/>
  <c r="D18" i="32"/>
  <c r="D19" i="32"/>
  <c r="D17" i="32"/>
  <c r="F15" i="32"/>
  <c r="F16" i="32"/>
  <c r="F14" i="32"/>
  <c r="D15" i="32"/>
  <c r="D16" i="32"/>
  <c r="D14" i="32"/>
  <c r="B16" i="32"/>
  <c r="B25" i="32"/>
  <c r="B24" i="32"/>
  <c r="B23" i="32"/>
  <c r="B21" i="32"/>
  <c r="B22" i="32"/>
  <c r="B20" i="32"/>
  <c r="B18" i="32"/>
  <c r="B19" i="32"/>
  <c r="B17" i="32"/>
  <c r="B15" i="32"/>
  <c r="B14" i="32"/>
  <c r="F12" i="32"/>
  <c r="F13" i="32"/>
  <c r="F11" i="32"/>
  <c r="F9" i="32"/>
  <c r="F10" i="32"/>
  <c r="F8" i="32"/>
  <c r="F7" i="32"/>
  <c r="F5" i="32"/>
  <c r="B12" i="32"/>
  <c r="B13" i="32"/>
  <c r="B11" i="32"/>
  <c r="B9" i="32"/>
  <c r="B10" i="32"/>
  <c r="B8" i="32"/>
  <c r="B6" i="32"/>
  <c r="B7" i="32"/>
  <c r="B5" i="32"/>
  <c r="F3" i="32"/>
  <c r="F4" i="32"/>
  <c r="F2" i="32"/>
  <c r="J8" i="10"/>
  <c r="B145" i="31"/>
  <c r="B144" i="31"/>
  <c r="B143" i="31"/>
  <c r="B142" i="31"/>
  <c r="B141" i="31"/>
  <c r="B140" i="31"/>
  <c r="B139" i="31"/>
  <c r="B138" i="31"/>
  <c r="B137" i="31"/>
  <c r="B136" i="31"/>
  <c r="B135" i="31"/>
  <c r="B134" i="31"/>
  <c r="B133" i="31"/>
  <c r="B132" i="31"/>
  <c r="B131" i="31"/>
  <c r="B130" i="31"/>
  <c r="B129" i="31"/>
  <c r="B128" i="31"/>
  <c r="B127" i="31"/>
  <c r="B126" i="31"/>
  <c r="B125" i="31"/>
  <c r="B124" i="31"/>
  <c r="B123" i="31"/>
  <c r="B122" i="31"/>
  <c r="B121" i="31"/>
  <c r="B120" i="31"/>
  <c r="B119" i="31"/>
  <c r="B118" i="31"/>
  <c r="B117" i="31"/>
  <c r="B116" i="31"/>
  <c r="B115" i="3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B100" i="31"/>
  <c r="B99" i="3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B84" i="31"/>
  <c r="B83" i="3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K118" i="8"/>
  <c r="C112" i="31" s="1"/>
  <c r="K119" i="8"/>
  <c r="C113" i="31" s="1"/>
  <c r="K120" i="8"/>
  <c r="C114" i="31" s="1"/>
  <c r="K121" i="8"/>
  <c r="C115" i="31" s="1"/>
  <c r="K122" i="8"/>
  <c r="C116" i="31" s="1"/>
  <c r="K123" i="8"/>
  <c r="C117" i="31" s="1"/>
  <c r="K124" i="8"/>
  <c r="C118" i="31" s="1"/>
  <c r="K125" i="8"/>
  <c r="C119" i="31" s="1"/>
  <c r="K126" i="8"/>
  <c r="C120" i="31" s="1"/>
  <c r="K127" i="8"/>
  <c r="C121" i="31" s="1"/>
  <c r="K128" i="8"/>
  <c r="C122" i="31" s="1"/>
  <c r="K129" i="8"/>
  <c r="C123" i="31" s="1"/>
  <c r="K130" i="8"/>
  <c r="C124" i="31" s="1"/>
  <c r="K131" i="8"/>
  <c r="C125" i="31" s="1"/>
  <c r="K132" i="8"/>
  <c r="C126" i="31" s="1"/>
  <c r="K133" i="8"/>
  <c r="C127" i="31" s="1"/>
  <c r="K134" i="8"/>
  <c r="C128" i="31" s="1"/>
  <c r="K135" i="8"/>
  <c r="C129" i="31" s="1"/>
  <c r="K136" i="8"/>
  <c r="C130" i="31" s="1"/>
  <c r="K137" i="8"/>
  <c r="C131" i="31" s="1"/>
  <c r="K138" i="8"/>
  <c r="C132" i="31" s="1"/>
  <c r="K139" i="8"/>
  <c r="C133" i="31" s="1"/>
  <c r="K140" i="8"/>
  <c r="C134" i="31" s="1"/>
  <c r="K141" i="8"/>
  <c r="C135" i="31" s="1"/>
  <c r="K142" i="8"/>
  <c r="C136" i="31" s="1"/>
  <c r="K143" i="8"/>
  <c r="C137" i="31" s="1"/>
  <c r="K144" i="8"/>
  <c r="C138" i="31" s="1"/>
  <c r="K145" i="8"/>
  <c r="C139" i="31" s="1"/>
  <c r="K146" i="8"/>
  <c r="C140" i="31" s="1"/>
  <c r="K147" i="8"/>
  <c r="C141" i="31" s="1"/>
  <c r="K148" i="8"/>
  <c r="C142" i="31" s="1"/>
  <c r="K149" i="8"/>
  <c r="C143" i="31" s="1"/>
  <c r="K150" i="8"/>
  <c r="C144" i="31" s="1"/>
  <c r="K151" i="8"/>
  <c r="C145" i="31" s="1"/>
  <c r="K117" i="8"/>
  <c r="C111" i="31" s="1"/>
  <c r="K116" i="8"/>
  <c r="C110" i="31" s="1"/>
  <c r="K8" i="8"/>
  <c r="C2" i="31" s="1"/>
  <c r="K44" i="8"/>
  <c r="C38" i="31" s="1"/>
  <c r="J9" i="8"/>
  <c r="K9" i="8"/>
  <c r="C3" i="31" s="1"/>
  <c r="J10" i="8"/>
  <c r="K10" i="8"/>
  <c r="C4" i="31" s="1"/>
  <c r="J11" i="8"/>
  <c r="K11" i="8"/>
  <c r="C5" i="31" s="1"/>
  <c r="J12" i="8"/>
  <c r="K12" i="8"/>
  <c r="C6" i="31" s="1"/>
  <c r="J13" i="8"/>
  <c r="K13" i="8"/>
  <c r="C7" i="31" s="1"/>
  <c r="J14" i="8"/>
  <c r="K14" i="8"/>
  <c r="C8" i="31" s="1"/>
  <c r="J15" i="8"/>
  <c r="K15" i="8"/>
  <c r="C9" i="31" s="1"/>
  <c r="J16" i="8"/>
  <c r="K16" i="8"/>
  <c r="C10" i="31" s="1"/>
  <c r="J17" i="8"/>
  <c r="K17" i="8"/>
  <c r="C11" i="31" s="1"/>
  <c r="J18" i="8"/>
  <c r="K18" i="8"/>
  <c r="C12" i="31" s="1"/>
  <c r="J19" i="8"/>
  <c r="K19" i="8"/>
  <c r="C13" i="31" s="1"/>
  <c r="J20" i="8"/>
  <c r="K20" i="8"/>
  <c r="C14" i="31" s="1"/>
  <c r="J21" i="8"/>
  <c r="K21" i="8"/>
  <c r="C15" i="31" s="1"/>
  <c r="J22" i="8"/>
  <c r="K22" i="8"/>
  <c r="C16" i="31" s="1"/>
  <c r="J23" i="8"/>
  <c r="K23" i="8"/>
  <c r="C17" i="31" s="1"/>
  <c r="J24" i="8"/>
  <c r="K24" i="8"/>
  <c r="C18" i="31" s="1"/>
  <c r="J25" i="8"/>
  <c r="K25" i="8"/>
  <c r="C19" i="31" s="1"/>
  <c r="J26" i="8"/>
  <c r="K26" i="8"/>
  <c r="C20" i="31" s="1"/>
  <c r="J27" i="8"/>
  <c r="K27" i="8"/>
  <c r="C21" i="31" s="1"/>
  <c r="J28" i="8"/>
  <c r="K28" i="8"/>
  <c r="C22" i="31" s="1"/>
  <c r="J29" i="8"/>
  <c r="K29" i="8"/>
  <c r="C23" i="31" s="1"/>
  <c r="J30" i="8"/>
  <c r="K30" i="8"/>
  <c r="C24" i="31" s="1"/>
  <c r="J31" i="8"/>
  <c r="K31" i="8"/>
  <c r="C25" i="31" s="1"/>
  <c r="J32" i="8"/>
  <c r="K32" i="8"/>
  <c r="C26" i="31" s="1"/>
  <c r="J33" i="8"/>
  <c r="K33" i="8"/>
  <c r="C27" i="31" s="1"/>
  <c r="J34" i="8"/>
  <c r="K34" i="8"/>
  <c r="C28" i="31" s="1"/>
  <c r="J35" i="8"/>
  <c r="K35" i="8"/>
  <c r="C29" i="31" s="1"/>
  <c r="J36" i="8"/>
  <c r="K36" i="8"/>
  <c r="C30" i="31" s="1"/>
  <c r="J37" i="8"/>
  <c r="K37" i="8"/>
  <c r="C31" i="31" s="1"/>
  <c r="J38" i="8"/>
  <c r="K38" i="8"/>
  <c r="C32" i="31" s="1"/>
  <c r="J39" i="8"/>
  <c r="K39" i="8"/>
  <c r="C33" i="31" s="1"/>
  <c r="J40" i="8"/>
  <c r="K40" i="8"/>
  <c r="C34" i="31" s="1"/>
  <c r="J41" i="8"/>
  <c r="K41" i="8"/>
  <c r="C35" i="31" s="1"/>
  <c r="J42" i="8"/>
  <c r="K42" i="8"/>
  <c r="C36" i="31" s="1"/>
  <c r="J43" i="8"/>
  <c r="K43" i="8"/>
  <c r="C37" i="31" s="1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15" i="8"/>
  <c r="K115" i="8"/>
  <c r="C109" i="31" s="1"/>
  <c r="J81" i="8"/>
  <c r="K81" i="8"/>
  <c r="C75" i="31" s="1"/>
  <c r="J82" i="8"/>
  <c r="K82" i="8"/>
  <c r="C76" i="31" s="1"/>
  <c r="J83" i="8"/>
  <c r="K83" i="8"/>
  <c r="C77" i="31" s="1"/>
  <c r="J84" i="8"/>
  <c r="K84" i="8"/>
  <c r="C78" i="31" s="1"/>
  <c r="J85" i="8"/>
  <c r="K85" i="8"/>
  <c r="C79" i="31" s="1"/>
  <c r="J86" i="8"/>
  <c r="K86" i="8"/>
  <c r="C80" i="31" s="1"/>
  <c r="J87" i="8"/>
  <c r="K87" i="8"/>
  <c r="C81" i="31" s="1"/>
  <c r="J88" i="8"/>
  <c r="K88" i="8"/>
  <c r="C82" i="31" s="1"/>
  <c r="J89" i="8"/>
  <c r="K89" i="8"/>
  <c r="C83" i="31" s="1"/>
  <c r="J90" i="8"/>
  <c r="K90" i="8"/>
  <c r="C84" i="31" s="1"/>
  <c r="J91" i="8"/>
  <c r="K91" i="8"/>
  <c r="C85" i="31" s="1"/>
  <c r="J92" i="8"/>
  <c r="K92" i="8"/>
  <c r="C86" i="31" s="1"/>
  <c r="J93" i="8"/>
  <c r="K93" i="8"/>
  <c r="C87" i="31" s="1"/>
  <c r="J94" i="8"/>
  <c r="K94" i="8"/>
  <c r="C88" i="31" s="1"/>
  <c r="J95" i="8"/>
  <c r="K95" i="8"/>
  <c r="C89" i="31" s="1"/>
  <c r="J96" i="8"/>
  <c r="K96" i="8"/>
  <c r="C90" i="31" s="1"/>
  <c r="J97" i="8"/>
  <c r="K97" i="8"/>
  <c r="C91" i="31" s="1"/>
  <c r="J98" i="8"/>
  <c r="K98" i="8"/>
  <c r="C92" i="31" s="1"/>
  <c r="J99" i="8"/>
  <c r="K99" i="8"/>
  <c r="C93" i="31" s="1"/>
  <c r="J100" i="8"/>
  <c r="K100" i="8"/>
  <c r="C94" i="31" s="1"/>
  <c r="J101" i="8"/>
  <c r="K101" i="8"/>
  <c r="C95" i="31" s="1"/>
  <c r="J102" i="8"/>
  <c r="K102" i="8"/>
  <c r="C96" i="31" s="1"/>
  <c r="J103" i="8"/>
  <c r="K103" i="8"/>
  <c r="C97" i="31" s="1"/>
  <c r="J104" i="8"/>
  <c r="K104" i="8"/>
  <c r="C98" i="31" s="1"/>
  <c r="J105" i="8"/>
  <c r="K105" i="8"/>
  <c r="C99" i="31" s="1"/>
  <c r="J106" i="8"/>
  <c r="K106" i="8"/>
  <c r="C100" i="31" s="1"/>
  <c r="J107" i="8"/>
  <c r="K107" i="8"/>
  <c r="C101" i="31" s="1"/>
  <c r="J108" i="8"/>
  <c r="K108" i="8"/>
  <c r="C102" i="31" s="1"/>
  <c r="J109" i="8"/>
  <c r="K109" i="8"/>
  <c r="C103" i="31" s="1"/>
  <c r="J110" i="8"/>
  <c r="K110" i="8"/>
  <c r="C104" i="31" s="1"/>
  <c r="J111" i="8"/>
  <c r="K111" i="8"/>
  <c r="C105" i="31" s="1"/>
  <c r="J112" i="8"/>
  <c r="K112" i="8"/>
  <c r="C106" i="31" s="1"/>
  <c r="J113" i="8"/>
  <c r="K113" i="8"/>
  <c r="C107" i="31" s="1"/>
  <c r="J114" i="8"/>
  <c r="K114" i="8"/>
  <c r="C108" i="31" s="1"/>
  <c r="J116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13" i="8"/>
  <c r="B114" i="8"/>
  <c r="B115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J45" i="8"/>
  <c r="K45" i="8"/>
  <c r="C39" i="31" s="1"/>
  <c r="J46" i="8"/>
  <c r="K46" i="8"/>
  <c r="C40" i="31" s="1"/>
  <c r="J47" i="8"/>
  <c r="K47" i="8"/>
  <c r="C41" i="31" s="1"/>
  <c r="J48" i="8"/>
  <c r="K48" i="8"/>
  <c r="C42" i="31" s="1"/>
  <c r="J49" i="8"/>
  <c r="K49" i="8"/>
  <c r="C43" i="31" s="1"/>
  <c r="J50" i="8"/>
  <c r="K50" i="8"/>
  <c r="C44" i="31" s="1"/>
  <c r="J51" i="8"/>
  <c r="K51" i="8"/>
  <c r="C45" i="31" s="1"/>
  <c r="J52" i="8"/>
  <c r="K52" i="8"/>
  <c r="C46" i="31" s="1"/>
  <c r="J53" i="8"/>
  <c r="K53" i="8"/>
  <c r="C47" i="31" s="1"/>
  <c r="J54" i="8"/>
  <c r="K54" i="8"/>
  <c r="C48" i="31" s="1"/>
  <c r="J55" i="8"/>
  <c r="K55" i="8"/>
  <c r="C49" i="31" s="1"/>
  <c r="J56" i="8"/>
  <c r="K56" i="8"/>
  <c r="C50" i="31" s="1"/>
  <c r="J57" i="8"/>
  <c r="K57" i="8"/>
  <c r="C51" i="31" s="1"/>
  <c r="J58" i="8"/>
  <c r="K58" i="8"/>
  <c r="C52" i="31" s="1"/>
  <c r="J59" i="8"/>
  <c r="K59" i="8"/>
  <c r="C53" i="31" s="1"/>
  <c r="J60" i="8"/>
  <c r="K60" i="8"/>
  <c r="C54" i="31" s="1"/>
  <c r="J61" i="8"/>
  <c r="K61" i="8"/>
  <c r="C55" i="31" s="1"/>
  <c r="J62" i="8"/>
  <c r="K62" i="8"/>
  <c r="C56" i="31" s="1"/>
  <c r="J63" i="8"/>
  <c r="K63" i="8"/>
  <c r="C57" i="31" s="1"/>
  <c r="J64" i="8"/>
  <c r="K64" i="8"/>
  <c r="C58" i="31" s="1"/>
  <c r="J65" i="8"/>
  <c r="K65" i="8"/>
  <c r="C59" i="31" s="1"/>
  <c r="J66" i="8"/>
  <c r="K66" i="8"/>
  <c r="C60" i="31" s="1"/>
  <c r="J67" i="8"/>
  <c r="K67" i="8"/>
  <c r="C61" i="31" s="1"/>
  <c r="J68" i="8"/>
  <c r="K68" i="8"/>
  <c r="C62" i="31" s="1"/>
  <c r="J69" i="8"/>
  <c r="K69" i="8"/>
  <c r="C63" i="31" s="1"/>
  <c r="J70" i="8"/>
  <c r="K70" i="8"/>
  <c r="C64" i="31" s="1"/>
  <c r="J71" i="8"/>
  <c r="K71" i="8"/>
  <c r="C65" i="31" s="1"/>
  <c r="J72" i="8"/>
  <c r="K72" i="8"/>
  <c r="C66" i="31" s="1"/>
  <c r="J73" i="8"/>
  <c r="K73" i="8"/>
  <c r="C67" i="31" s="1"/>
  <c r="J74" i="8"/>
  <c r="K74" i="8"/>
  <c r="C68" i="31" s="1"/>
  <c r="J75" i="8"/>
  <c r="K75" i="8"/>
  <c r="C69" i="31" s="1"/>
  <c r="J76" i="8"/>
  <c r="K76" i="8"/>
  <c r="C70" i="31" s="1"/>
  <c r="J77" i="8"/>
  <c r="K77" i="8"/>
  <c r="C71" i="31" s="1"/>
  <c r="J78" i="8"/>
  <c r="K78" i="8"/>
  <c r="C72" i="31" s="1"/>
  <c r="J79" i="8"/>
  <c r="K79" i="8"/>
  <c r="C73" i="31" s="1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10" i="23"/>
  <c r="D26" i="23"/>
  <c r="D27" i="23"/>
  <c r="D28" i="23"/>
  <c r="D29" i="23"/>
  <c r="D30" i="23"/>
  <c r="D31" i="23"/>
  <c r="J43" i="10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9" i="21"/>
  <c r="D10" i="21"/>
  <c r="B35" i="21"/>
  <c r="B36" i="21"/>
  <c r="B37" i="21"/>
  <c r="B38" i="21"/>
  <c r="B39" i="21"/>
  <c r="B40" i="21"/>
  <c r="B41" i="21"/>
  <c r="B42" i="21"/>
  <c r="B43" i="21"/>
  <c r="B26" i="21"/>
  <c r="B27" i="21"/>
  <c r="B28" i="21"/>
  <c r="B29" i="21"/>
  <c r="B30" i="21"/>
  <c r="B31" i="21"/>
  <c r="B32" i="21"/>
  <c r="B33" i="21"/>
  <c r="B34" i="21"/>
  <c r="B17" i="21"/>
  <c r="B18" i="21"/>
  <c r="B19" i="21"/>
  <c r="B20" i="21"/>
  <c r="B21" i="21"/>
  <c r="B22" i="21"/>
  <c r="B23" i="21"/>
  <c r="B24" i="21"/>
  <c r="B25" i="21"/>
  <c r="B11" i="21"/>
  <c r="B12" i="21"/>
  <c r="B13" i="21"/>
  <c r="B14" i="21"/>
  <c r="B15" i="21"/>
  <c r="B16" i="21"/>
  <c r="J9" i="10"/>
  <c r="K9" i="10"/>
  <c r="J10" i="10"/>
  <c r="K10" i="10"/>
  <c r="J11" i="10"/>
  <c r="K11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J28" i="10"/>
  <c r="K28" i="10"/>
  <c r="J29" i="10"/>
  <c r="K29" i="10"/>
  <c r="J30" i="10"/>
  <c r="K30" i="10"/>
  <c r="J31" i="10"/>
  <c r="K31" i="10"/>
  <c r="J32" i="10"/>
  <c r="K32" i="10"/>
  <c r="J33" i="10"/>
  <c r="K33" i="10"/>
  <c r="J34" i="10"/>
  <c r="K34" i="10"/>
  <c r="J35" i="10"/>
  <c r="K35" i="10"/>
  <c r="J36" i="10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K43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F23" i="10" s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B35" i="10"/>
  <c r="B36" i="10"/>
  <c r="B37" i="10"/>
  <c r="B38" i="10"/>
  <c r="B39" i="10"/>
  <c r="B40" i="10"/>
  <c r="B41" i="10"/>
  <c r="B42" i="10"/>
  <c r="B43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17" i="10"/>
  <c r="B18" i="10"/>
  <c r="B19" i="10"/>
  <c r="K8" i="10"/>
  <c r="B43" i="23"/>
  <c r="B42" i="23"/>
  <c r="B41" i="23"/>
  <c r="B40" i="23"/>
  <c r="B39" i="23"/>
  <c r="B38" i="23"/>
  <c r="D43" i="23"/>
  <c r="B37" i="23"/>
  <c r="D42" i="23"/>
  <c r="B36" i="23"/>
  <c r="D41" i="23"/>
  <c r="B35" i="23"/>
  <c r="D40" i="23"/>
  <c r="B34" i="23"/>
  <c r="D39" i="23"/>
  <c r="B33" i="23"/>
  <c r="D38" i="23"/>
  <c r="B32" i="23"/>
  <c r="D37" i="23"/>
  <c r="B31" i="23"/>
  <c r="D36" i="23"/>
  <c r="B30" i="23"/>
  <c r="D35" i="23"/>
  <c r="B29" i="23"/>
  <c r="D34" i="23"/>
  <c r="B28" i="23"/>
  <c r="D33" i="23"/>
  <c r="B27" i="23"/>
  <c r="D32" i="23"/>
  <c r="B26" i="23"/>
  <c r="D25" i="23"/>
  <c r="B25" i="23"/>
  <c r="D24" i="23"/>
  <c r="B24" i="23"/>
  <c r="D23" i="23"/>
  <c r="B23" i="23"/>
  <c r="D22" i="23"/>
  <c r="B22" i="23"/>
  <c r="D21" i="23"/>
  <c r="B21" i="23"/>
  <c r="D20" i="23"/>
  <c r="B20" i="23"/>
  <c r="D19" i="23"/>
  <c r="B19" i="23"/>
  <c r="D18" i="23"/>
  <c r="B18" i="23"/>
  <c r="D17" i="23"/>
  <c r="B17" i="23"/>
  <c r="D16" i="23"/>
  <c r="B16" i="23"/>
  <c r="D15" i="23"/>
  <c r="B15" i="23"/>
  <c r="D14" i="23"/>
  <c r="B14" i="23"/>
  <c r="D13" i="23"/>
  <c r="B13" i="23"/>
  <c r="D12" i="23"/>
  <c r="B12" i="23"/>
  <c r="D11" i="23"/>
  <c r="B11" i="23"/>
  <c r="D10" i="23"/>
  <c r="B10" i="23"/>
  <c r="K9" i="23"/>
  <c r="J9" i="23"/>
  <c r="D9" i="23"/>
  <c r="B9" i="23"/>
  <c r="K8" i="23"/>
  <c r="J8" i="23"/>
  <c r="D8" i="23"/>
  <c r="B8" i="23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8" i="22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8" i="21"/>
  <c r="J43" i="22"/>
  <c r="D43" i="22"/>
  <c r="B43" i="22"/>
  <c r="J42" i="22"/>
  <c r="D42" i="22"/>
  <c r="B42" i="22"/>
  <c r="J41" i="22"/>
  <c r="D41" i="22"/>
  <c r="B41" i="22"/>
  <c r="J40" i="22"/>
  <c r="D40" i="22"/>
  <c r="B40" i="22"/>
  <c r="J39" i="22"/>
  <c r="D39" i="22"/>
  <c r="B39" i="22"/>
  <c r="J38" i="22"/>
  <c r="D38" i="22"/>
  <c r="B38" i="22"/>
  <c r="J37" i="22"/>
  <c r="D37" i="22"/>
  <c r="B37" i="22"/>
  <c r="J36" i="22"/>
  <c r="D36" i="22"/>
  <c r="B36" i="22"/>
  <c r="J35" i="22"/>
  <c r="D35" i="22"/>
  <c r="B35" i="22"/>
  <c r="J34" i="22"/>
  <c r="D34" i="22"/>
  <c r="B34" i="22"/>
  <c r="J33" i="22"/>
  <c r="D33" i="22"/>
  <c r="B33" i="22"/>
  <c r="J32" i="22"/>
  <c r="D32" i="22"/>
  <c r="B32" i="22"/>
  <c r="J31" i="22"/>
  <c r="D31" i="22"/>
  <c r="B31" i="22"/>
  <c r="J30" i="22"/>
  <c r="D30" i="22"/>
  <c r="B30" i="22"/>
  <c r="J29" i="22"/>
  <c r="D29" i="22"/>
  <c r="B29" i="22"/>
  <c r="J28" i="22"/>
  <c r="D28" i="22"/>
  <c r="B28" i="22"/>
  <c r="J27" i="22"/>
  <c r="D27" i="22"/>
  <c r="B27" i="22"/>
  <c r="J26" i="22"/>
  <c r="D26" i="22"/>
  <c r="B26" i="22"/>
  <c r="J25" i="22"/>
  <c r="D25" i="22"/>
  <c r="B25" i="22"/>
  <c r="J24" i="22"/>
  <c r="D24" i="22"/>
  <c r="B24" i="22"/>
  <c r="J23" i="22"/>
  <c r="D23" i="22"/>
  <c r="B23" i="22"/>
  <c r="J22" i="22"/>
  <c r="D22" i="22"/>
  <c r="B22" i="22"/>
  <c r="J21" i="22"/>
  <c r="D21" i="22"/>
  <c r="B21" i="22"/>
  <c r="J20" i="22"/>
  <c r="D20" i="22"/>
  <c r="B20" i="22"/>
  <c r="J19" i="22"/>
  <c r="D19" i="22"/>
  <c r="B19" i="22"/>
  <c r="J18" i="22"/>
  <c r="D18" i="22"/>
  <c r="B18" i="22"/>
  <c r="J17" i="22"/>
  <c r="D17" i="22"/>
  <c r="B17" i="22"/>
  <c r="J16" i="22"/>
  <c r="D16" i="22"/>
  <c r="B16" i="22"/>
  <c r="J15" i="22"/>
  <c r="D15" i="22"/>
  <c r="B15" i="22"/>
  <c r="J14" i="22"/>
  <c r="D14" i="22"/>
  <c r="B14" i="22"/>
  <c r="J13" i="22"/>
  <c r="D13" i="22"/>
  <c r="B13" i="22"/>
  <c r="J12" i="22"/>
  <c r="D12" i="22"/>
  <c r="B12" i="22"/>
  <c r="J11" i="22"/>
  <c r="D11" i="22"/>
  <c r="B11" i="22"/>
  <c r="J10" i="22"/>
  <c r="D10" i="22"/>
  <c r="B10" i="22"/>
  <c r="J9" i="22"/>
  <c r="D9" i="22"/>
  <c r="B9" i="22"/>
  <c r="J8" i="22"/>
  <c r="D8" i="22"/>
  <c r="B8" i="22"/>
  <c r="B10" i="21"/>
  <c r="J9" i="21"/>
  <c r="B9" i="21"/>
  <c r="J8" i="21"/>
  <c r="D8" i="21"/>
  <c r="B8" i="21"/>
  <c r="J8" i="8"/>
  <c r="B9" i="10"/>
  <c r="B10" i="10"/>
  <c r="B11" i="10"/>
  <c r="B12" i="10"/>
  <c r="B13" i="10"/>
  <c r="B14" i="10"/>
  <c r="B15" i="10"/>
  <c r="B16" i="10"/>
  <c r="B8" i="10"/>
  <c r="B117" i="8"/>
  <c r="B118" i="8"/>
  <c r="B116" i="8"/>
  <c r="B81" i="8"/>
  <c r="B82" i="8"/>
  <c r="B80" i="8"/>
  <c r="B46" i="8"/>
  <c r="B45" i="8"/>
  <c r="B44" i="8"/>
  <c r="B9" i="8"/>
  <c r="B10" i="8"/>
  <c r="B11" i="8"/>
  <c r="B12" i="8"/>
  <c r="B13" i="8"/>
  <c r="B14" i="8"/>
  <c r="B15" i="8"/>
  <c r="B16" i="8"/>
  <c r="B8" i="8"/>
  <c r="K80" i="8"/>
  <c r="C74" i="31" s="1"/>
  <c r="J80" i="8"/>
  <c r="J44" i="8"/>
  <c r="D8" i="10"/>
  <c r="D9" i="10"/>
  <c r="D10" i="10"/>
  <c r="D8" i="8"/>
  <c r="D9" i="8"/>
  <c r="D10" i="8"/>
  <c r="D44" i="8"/>
  <c r="D45" i="8"/>
  <c r="D46" i="8"/>
  <c r="D47" i="8"/>
  <c r="D48" i="8"/>
  <c r="D49" i="8"/>
  <c r="D50" i="8"/>
  <c r="D51" i="8"/>
  <c r="D52" i="8"/>
  <c r="D80" i="8"/>
  <c r="D81" i="8"/>
  <c r="D82" i="8"/>
  <c r="D116" i="8"/>
  <c r="D117" i="8"/>
  <c r="D118" i="8"/>
  <c r="B26" i="31"/>
  <c r="F8" i="23" l="1"/>
  <c r="E20" i="23"/>
  <c r="E140" i="8"/>
  <c r="E86" i="8"/>
  <c r="F20" i="23"/>
  <c r="F11" i="23"/>
  <c r="F38" i="10"/>
  <c r="E14" i="10"/>
  <c r="F17" i="8"/>
  <c r="F35" i="22"/>
  <c r="F32" i="10"/>
  <c r="E20" i="10"/>
  <c r="F29" i="21"/>
  <c r="F74" i="8"/>
  <c r="E8" i="23"/>
  <c r="F134" i="8"/>
  <c r="E14" i="23"/>
  <c r="F119" i="8"/>
  <c r="F107" i="8"/>
  <c r="F29" i="22"/>
  <c r="F89" i="8"/>
  <c r="E80" i="8"/>
  <c r="F41" i="8"/>
  <c r="E41" i="8"/>
  <c r="E38" i="10"/>
  <c r="E35" i="8"/>
  <c r="F35" i="10"/>
  <c r="F32" i="8"/>
  <c r="E23" i="10"/>
  <c r="F20" i="8"/>
  <c r="E11" i="8"/>
  <c r="F8" i="8"/>
  <c r="AB103" i="10"/>
  <c r="AB94" i="10" s="1"/>
  <c r="E8" i="22"/>
  <c r="E17" i="22"/>
  <c r="E107" i="8"/>
  <c r="E95" i="8"/>
  <c r="E89" i="8"/>
  <c r="F83" i="8"/>
  <c r="F8" i="22"/>
  <c r="E14" i="22"/>
  <c r="F17" i="22"/>
  <c r="E26" i="22"/>
  <c r="F8" i="10"/>
  <c r="E8" i="8"/>
  <c r="F149" i="8"/>
  <c r="F140" i="8"/>
  <c r="F137" i="8"/>
  <c r="E128" i="8"/>
  <c r="F125" i="8"/>
  <c r="E83" i="8"/>
  <c r="E35" i="22"/>
  <c r="F26" i="22"/>
  <c r="F80" i="8"/>
  <c r="K44" i="22"/>
  <c r="AC97" i="22" s="1"/>
  <c r="F95" i="8"/>
  <c r="F14" i="22"/>
  <c r="E29" i="22"/>
  <c r="F86" i="8"/>
  <c r="F41" i="21"/>
  <c r="F32" i="21"/>
  <c r="E62" i="8"/>
  <c r="E53" i="8"/>
  <c r="E35" i="21"/>
  <c r="E26" i="10"/>
  <c r="F17" i="10"/>
  <c r="E38" i="8"/>
  <c r="E32" i="8"/>
  <c r="AC103" i="10"/>
  <c r="AC94" i="10" s="1"/>
  <c r="F41" i="10"/>
  <c r="E35" i="10"/>
  <c r="E32" i="10"/>
  <c r="E29" i="10"/>
  <c r="E11" i="10"/>
  <c r="K44" i="10"/>
  <c r="O27" i="10" s="1"/>
  <c r="E26" i="8"/>
  <c r="E20" i="8"/>
  <c r="F23" i="8"/>
  <c r="F14" i="8"/>
  <c r="F14" i="10"/>
  <c r="F29" i="8"/>
  <c r="J44" i="10"/>
  <c r="L27" i="10" s="1"/>
  <c r="M27" i="10" s="1"/>
  <c r="E11" i="23"/>
  <c r="F14" i="23"/>
  <c r="F35" i="23"/>
  <c r="F143" i="8"/>
  <c r="E149" i="8"/>
  <c r="E122" i="8"/>
  <c r="E125" i="8"/>
  <c r="F128" i="8"/>
  <c r="E146" i="8"/>
  <c r="E119" i="8"/>
  <c r="E35" i="23"/>
  <c r="F122" i="8"/>
  <c r="E143" i="8"/>
  <c r="E137" i="8"/>
  <c r="J44" i="23"/>
  <c r="L25" i="23" s="1"/>
  <c r="E116" i="8"/>
  <c r="F116" i="8"/>
  <c r="E26" i="23"/>
  <c r="F26" i="23"/>
  <c r="AB103" i="23"/>
  <c r="AB94" i="23" s="1"/>
  <c r="E32" i="23"/>
  <c r="F32" i="23"/>
  <c r="E134" i="8"/>
  <c r="F38" i="23"/>
  <c r="E38" i="23"/>
  <c r="E41" i="23"/>
  <c r="F41" i="23"/>
  <c r="E29" i="23"/>
  <c r="F146" i="8"/>
  <c r="E131" i="8"/>
  <c r="F131" i="8"/>
  <c r="F29" i="23"/>
  <c r="K44" i="23"/>
  <c r="P31" i="23" s="1"/>
  <c r="AC103" i="23"/>
  <c r="AC94" i="23" s="1"/>
  <c r="F17" i="23"/>
  <c r="E17" i="23"/>
  <c r="E23" i="23"/>
  <c r="F23" i="23"/>
  <c r="F32" i="22"/>
  <c r="E32" i="22"/>
  <c r="AC103" i="22"/>
  <c r="AC94" i="22" s="1"/>
  <c r="E38" i="22"/>
  <c r="F38" i="22"/>
  <c r="F41" i="22"/>
  <c r="E41" i="22"/>
  <c r="F113" i="8"/>
  <c r="E113" i="8"/>
  <c r="F110" i="8"/>
  <c r="E110" i="8"/>
  <c r="F104" i="8"/>
  <c r="E104" i="8"/>
  <c r="E101" i="8"/>
  <c r="F101" i="8"/>
  <c r="F98" i="8"/>
  <c r="E98" i="8"/>
  <c r="E11" i="22"/>
  <c r="AB103" i="22"/>
  <c r="F11" i="22"/>
  <c r="J44" i="22"/>
  <c r="L25" i="22" s="1"/>
  <c r="F20" i="22"/>
  <c r="E20" i="22"/>
  <c r="E23" i="22"/>
  <c r="F23" i="22"/>
  <c r="F92" i="8"/>
  <c r="E92" i="8"/>
  <c r="F50" i="8"/>
  <c r="F38" i="21"/>
  <c r="E29" i="21"/>
  <c r="E47" i="8"/>
  <c r="F47" i="8"/>
  <c r="F26" i="21"/>
  <c r="F53" i="8"/>
  <c r="C50" i="32"/>
  <c r="E51" i="32"/>
  <c r="E50" i="8"/>
  <c r="F35" i="21"/>
  <c r="E38" i="21"/>
  <c r="E74" i="8"/>
  <c r="F62" i="8"/>
  <c r="J152" i="8"/>
  <c r="L125" i="8" s="1"/>
  <c r="AC103" i="21"/>
  <c r="AC94" i="21" s="1"/>
  <c r="AB103" i="21"/>
  <c r="E11" i="21"/>
  <c r="F11" i="21"/>
  <c r="E77" i="8"/>
  <c r="F77" i="8"/>
  <c r="E65" i="8"/>
  <c r="F65" i="8"/>
  <c r="F56" i="8"/>
  <c r="E56" i="8"/>
  <c r="K152" i="8"/>
  <c r="O149" i="8" s="1"/>
  <c r="F20" i="21"/>
  <c r="E20" i="21"/>
  <c r="E14" i="21"/>
  <c r="F14" i="21"/>
  <c r="E26" i="21"/>
  <c r="F8" i="21"/>
  <c r="E8" i="21"/>
  <c r="E41" i="21"/>
  <c r="E32" i="21"/>
  <c r="E23" i="21"/>
  <c r="F23" i="21"/>
  <c r="F68" i="8"/>
  <c r="E68" i="8"/>
  <c r="E44" i="8"/>
  <c r="F44" i="8"/>
  <c r="E17" i="21"/>
  <c r="F17" i="21"/>
  <c r="E71" i="8"/>
  <c r="F71" i="8"/>
  <c r="E59" i="8"/>
  <c r="J44" i="21"/>
  <c r="L25" i="21" s="1"/>
  <c r="F59" i="8"/>
  <c r="K44" i="21"/>
  <c r="P34" i="21" s="1"/>
  <c r="G50" i="32"/>
  <c r="C51" i="32"/>
  <c r="E50" i="32"/>
  <c r="E8" i="10"/>
  <c r="E17" i="8"/>
  <c r="F20" i="10"/>
  <c r="E14" i="8"/>
  <c r="E41" i="10"/>
  <c r="F38" i="8"/>
  <c r="F26" i="10"/>
  <c r="E17" i="10"/>
  <c r="F26" i="8"/>
  <c r="E23" i="8"/>
  <c r="AB103" i="8"/>
  <c r="AB94" i="8" s="1"/>
  <c r="F29" i="10"/>
  <c r="E29" i="8"/>
  <c r="F35" i="8"/>
  <c r="F11" i="10"/>
  <c r="F11" i="8"/>
  <c r="AC103" i="8"/>
  <c r="AC94" i="8" s="1"/>
  <c r="G51" i="32"/>
  <c r="H142" i="31"/>
  <c r="H143" i="31"/>
  <c r="O29" i="10" l="1"/>
  <c r="O40" i="21"/>
  <c r="L43" i="10"/>
  <c r="M43" i="10" s="1"/>
  <c r="O35" i="23"/>
  <c r="O15" i="23"/>
  <c r="P37" i="22"/>
  <c r="P39" i="22"/>
  <c r="O39" i="22"/>
  <c r="O35" i="22"/>
  <c r="O32" i="22"/>
  <c r="O34" i="22"/>
  <c r="P29" i="22"/>
  <c r="O28" i="22"/>
  <c r="P28" i="22"/>
  <c r="P23" i="22"/>
  <c r="O20" i="22"/>
  <c r="O21" i="22"/>
  <c r="P20" i="22"/>
  <c r="O14" i="22"/>
  <c r="O13" i="22"/>
  <c r="P14" i="22"/>
  <c r="O11" i="22"/>
  <c r="O30" i="10"/>
  <c r="P41" i="10"/>
  <c r="L19" i="10"/>
  <c r="M19" i="10" s="1"/>
  <c r="O19" i="10"/>
  <c r="L11" i="10"/>
  <c r="M11" i="10" s="1"/>
  <c r="O18" i="10"/>
  <c r="L21" i="10"/>
  <c r="M21" i="10" s="1"/>
  <c r="O8" i="10"/>
  <c r="O13" i="10"/>
  <c r="L8" i="10"/>
  <c r="M8" i="10" s="1"/>
  <c r="P10" i="10"/>
  <c r="O24" i="10"/>
  <c r="O14" i="10"/>
  <c r="P20" i="10"/>
  <c r="O43" i="10"/>
  <c r="O15" i="10"/>
  <c r="O23" i="10"/>
  <c r="P39" i="10"/>
  <c r="P13" i="22"/>
  <c r="P25" i="22"/>
  <c r="P33" i="22"/>
  <c r="O41" i="22"/>
  <c r="O19" i="22"/>
  <c r="P10" i="22"/>
  <c r="O40" i="22"/>
  <c r="O16" i="22"/>
  <c r="O23" i="22"/>
  <c r="P31" i="22"/>
  <c r="O8" i="22"/>
  <c r="P15" i="22"/>
  <c r="P26" i="22"/>
  <c r="O36" i="22"/>
  <c r="O15" i="22"/>
  <c r="P30" i="22"/>
  <c r="P38" i="22"/>
  <c r="O11" i="10"/>
  <c r="O9" i="10"/>
  <c r="O35" i="10"/>
  <c r="O41" i="10"/>
  <c r="P13" i="10"/>
  <c r="P25" i="10"/>
  <c r="P43" i="10"/>
  <c r="P16" i="21"/>
  <c r="P9" i="22"/>
  <c r="O17" i="22"/>
  <c r="O25" i="22"/>
  <c r="R25" i="22" s="1"/>
  <c r="O33" i="22"/>
  <c r="P41" i="22"/>
  <c r="P17" i="22"/>
  <c r="P35" i="22"/>
  <c r="P40" i="22"/>
  <c r="P8" i="22"/>
  <c r="P18" i="22"/>
  <c r="O24" i="22"/>
  <c r="P36" i="22"/>
  <c r="O10" i="22"/>
  <c r="P16" i="22"/>
  <c r="O30" i="22"/>
  <c r="O42" i="22"/>
  <c r="O22" i="22"/>
  <c r="O31" i="22"/>
  <c r="P42" i="22"/>
  <c r="L23" i="10"/>
  <c r="M23" i="10" s="1"/>
  <c r="L38" i="10"/>
  <c r="M38" i="10" s="1"/>
  <c r="O41" i="8"/>
  <c r="P12" i="10"/>
  <c r="P16" i="10"/>
  <c r="P37" i="10"/>
  <c r="P9" i="10"/>
  <c r="O17" i="10"/>
  <c r="P20" i="21"/>
  <c r="O9" i="22"/>
  <c r="P21" i="22"/>
  <c r="O29" i="22"/>
  <c r="O37" i="22"/>
  <c r="P22" i="22"/>
  <c r="P11" i="22"/>
  <c r="O27" i="22"/>
  <c r="P24" i="22"/>
  <c r="P19" i="22"/>
  <c r="O26" i="22"/>
  <c r="O38" i="22"/>
  <c r="O12" i="22"/>
  <c r="O18" i="22"/>
  <c r="P32" i="22"/>
  <c r="P12" i="22"/>
  <c r="P27" i="22"/>
  <c r="P34" i="22"/>
  <c r="O43" i="22"/>
  <c r="L24" i="10"/>
  <c r="M24" i="10" s="1"/>
  <c r="L42" i="10"/>
  <c r="P30" i="21"/>
  <c r="O42" i="10"/>
  <c r="P42" i="10"/>
  <c r="O39" i="10"/>
  <c r="O40" i="10"/>
  <c r="P40" i="10"/>
  <c r="O37" i="10"/>
  <c r="O38" i="10"/>
  <c r="P38" i="10"/>
  <c r="P36" i="10"/>
  <c r="O36" i="10"/>
  <c r="P34" i="10"/>
  <c r="P35" i="10"/>
  <c r="O34" i="10"/>
  <c r="P32" i="10"/>
  <c r="P33" i="10"/>
  <c r="O33" i="10"/>
  <c r="O32" i="10"/>
  <c r="P29" i="10"/>
  <c r="O31" i="10"/>
  <c r="P31" i="10"/>
  <c r="P30" i="10"/>
  <c r="O28" i="10"/>
  <c r="P28" i="10"/>
  <c r="P26" i="10"/>
  <c r="P27" i="10"/>
  <c r="O26" i="10"/>
  <c r="P23" i="10"/>
  <c r="O25" i="10"/>
  <c r="P24" i="10"/>
  <c r="P22" i="10"/>
  <c r="O22" i="10"/>
  <c r="P21" i="10"/>
  <c r="O21" i="10"/>
  <c r="P19" i="10"/>
  <c r="O20" i="10"/>
  <c r="P17" i="10"/>
  <c r="P18" i="10"/>
  <c r="P15" i="10"/>
  <c r="O16" i="10"/>
  <c r="O12" i="10"/>
  <c r="P14" i="10"/>
  <c r="O10" i="10"/>
  <c r="P11" i="10"/>
  <c r="AB97" i="10"/>
  <c r="P8" i="10"/>
  <c r="P43" i="22"/>
  <c r="AB97" i="22"/>
  <c r="AC97" i="10"/>
  <c r="L15" i="10"/>
  <c r="M15" i="10" s="1"/>
  <c r="L26" i="10"/>
  <c r="R26" i="10" s="1"/>
  <c r="L36" i="10"/>
  <c r="M36" i="10" s="1"/>
  <c r="L33" i="10"/>
  <c r="M33" i="10" s="1"/>
  <c r="L42" i="23"/>
  <c r="L31" i="10"/>
  <c r="M31" i="10" s="1"/>
  <c r="L20" i="10"/>
  <c r="L22" i="10"/>
  <c r="M22" i="10" s="1"/>
  <c r="L41" i="10"/>
  <c r="M41" i="10" s="1"/>
  <c r="L14" i="10"/>
  <c r="M14" i="10" s="1"/>
  <c r="L37" i="10"/>
  <c r="L9" i="10"/>
  <c r="M9" i="10" s="1"/>
  <c r="L18" i="10"/>
  <c r="M18" i="10" s="1"/>
  <c r="L39" i="10"/>
  <c r="M39" i="10" s="1"/>
  <c r="L17" i="10"/>
  <c r="M17" i="10" s="1"/>
  <c r="L16" i="10"/>
  <c r="M16" i="10" s="1"/>
  <c r="L13" i="10"/>
  <c r="M13" i="10" s="1"/>
  <c r="L34" i="10"/>
  <c r="L32" i="10"/>
  <c r="M32" i="10" s="1"/>
  <c r="L12" i="10"/>
  <c r="L10" i="10"/>
  <c r="L35" i="10"/>
  <c r="M35" i="10" s="1"/>
  <c r="R27" i="10"/>
  <c r="L30" i="10"/>
  <c r="M30" i="10" s="1"/>
  <c r="L40" i="10"/>
  <c r="L29" i="10"/>
  <c r="M29" i="10" s="1"/>
  <c r="L28" i="10"/>
  <c r="L25" i="10"/>
  <c r="L30" i="22"/>
  <c r="M30" i="22" s="1"/>
  <c r="R43" i="10"/>
  <c r="L16" i="22"/>
  <c r="L39" i="22"/>
  <c r="M39" i="22" s="1"/>
  <c r="M42" i="10"/>
  <c r="L59" i="8"/>
  <c r="M59" i="8" s="1"/>
  <c r="L64" i="8"/>
  <c r="M64" i="8" s="1"/>
  <c r="L13" i="8"/>
  <c r="M13" i="8" s="1"/>
  <c r="L36" i="8"/>
  <c r="M36" i="8" s="1"/>
  <c r="L69" i="8"/>
  <c r="M69" i="8" s="1"/>
  <c r="L14" i="8"/>
  <c r="M14" i="8" s="1"/>
  <c r="L33" i="8"/>
  <c r="M33" i="8" s="1"/>
  <c r="L19" i="8"/>
  <c r="M19" i="8" s="1"/>
  <c r="L67" i="8"/>
  <c r="M67" i="8" s="1"/>
  <c r="L38" i="8"/>
  <c r="M38" i="8" s="1"/>
  <c r="L44" i="8"/>
  <c r="M44" i="8" s="1"/>
  <c r="L74" i="8"/>
  <c r="M74" i="8" s="1"/>
  <c r="L31" i="8"/>
  <c r="M31" i="8" s="1"/>
  <c r="L8" i="8"/>
  <c r="M8" i="8" s="1"/>
  <c r="L77" i="8"/>
  <c r="M77" i="8" s="1"/>
  <c r="L16" i="8"/>
  <c r="M16" i="8" s="1"/>
  <c r="L18" i="23"/>
  <c r="M18" i="23" s="1"/>
  <c r="L41" i="23"/>
  <c r="M41" i="23" s="1"/>
  <c r="L22" i="8"/>
  <c r="M22" i="8" s="1"/>
  <c r="L26" i="8"/>
  <c r="M26" i="8" s="1"/>
  <c r="L51" i="8"/>
  <c r="M51" i="8" s="1"/>
  <c r="L20" i="8"/>
  <c r="M20" i="8" s="1"/>
  <c r="L52" i="8"/>
  <c r="M52" i="8" s="1"/>
  <c r="L26" i="23"/>
  <c r="M26" i="23" s="1"/>
  <c r="L33" i="23"/>
  <c r="M33" i="23" s="1"/>
  <c r="L130" i="8"/>
  <c r="M130" i="8" s="1"/>
  <c r="L137" i="8"/>
  <c r="M137" i="8" s="1"/>
  <c r="L25" i="8"/>
  <c r="M25" i="8" s="1"/>
  <c r="L9" i="8"/>
  <c r="M9" i="8" s="1"/>
  <c r="L43" i="8"/>
  <c r="M43" i="8" s="1"/>
  <c r="L12" i="8"/>
  <c r="M12" i="8" s="1"/>
  <c r="L42" i="8"/>
  <c r="M42" i="8" s="1"/>
  <c r="L57" i="8"/>
  <c r="M57" i="8" s="1"/>
  <c r="L71" i="8"/>
  <c r="M71" i="8" s="1"/>
  <c r="L53" i="8"/>
  <c r="M53" i="8" s="1"/>
  <c r="L10" i="8"/>
  <c r="M10" i="8" s="1"/>
  <c r="L35" i="8"/>
  <c r="M35" i="8" s="1"/>
  <c r="L60" i="8"/>
  <c r="M60" i="8" s="1"/>
  <c r="L78" i="8"/>
  <c r="M78" i="8" s="1"/>
  <c r="L116" i="8"/>
  <c r="P43" i="23"/>
  <c r="L38" i="23"/>
  <c r="M38" i="23" s="1"/>
  <c r="O22" i="23"/>
  <c r="L13" i="23"/>
  <c r="M13" i="23" s="1"/>
  <c r="L17" i="23"/>
  <c r="O42" i="23"/>
  <c r="L141" i="8"/>
  <c r="M141" i="8" s="1"/>
  <c r="L17" i="8"/>
  <c r="M17" i="8" s="1"/>
  <c r="L41" i="8"/>
  <c r="L63" i="8"/>
  <c r="M63" i="8" s="1"/>
  <c r="L32" i="8"/>
  <c r="M32" i="8" s="1"/>
  <c r="L37" i="8"/>
  <c r="M37" i="8" s="1"/>
  <c r="L70" i="8"/>
  <c r="M70" i="8" s="1"/>
  <c r="C52" i="32"/>
  <c r="L22" i="23"/>
  <c r="R22" i="23" s="1"/>
  <c r="L149" i="8"/>
  <c r="R149" i="8" s="1"/>
  <c r="L129" i="8"/>
  <c r="M129" i="8" s="1"/>
  <c r="P8" i="8"/>
  <c r="G52" i="32"/>
  <c r="O9" i="8"/>
  <c r="M125" i="8"/>
  <c r="O94" i="8"/>
  <c r="O108" i="8"/>
  <c r="M116" i="8"/>
  <c r="P26" i="8"/>
  <c r="O11" i="8"/>
  <c r="O35" i="8"/>
  <c r="O115" i="8"/>
  <c r="P92" i="8"/>
  <c r="O98" i="8"/>
  <c r="O104" i="8"/>
  <c r="O112" i="8"/>
  <c r="P37" i="23"/>
  <c r="P36" i="23"/>
  <c r="P32" i="23"/>
  <c r="O29" i="23"/>
  <c r="O24" i="23"/>
  <c r="O17" i="23"/>
  <c r="P13" i="23"/>
  <c r="AB97" i="23"/>
  <c r="O13" i="23"/>
  <c r="O36" i="23"/>
  <c r="O32" i="23"/>
  <c r="P29" i="23"/>
  <c r="O25" i="23"/>
  <c r="P24" i="23"/>
  <c r="P20" i="23"/>
  <c r="P17" i="23"/>
  <c r="O12" i="23"/>
  <c r="AC97" i="23"/>
  <c r="P40" i="23"/>
  <c r="O37" i="23"/>
  <c r="O27" i="23"/>
  <c r="O21" i="23"/>
  <c r="O20" i="23"/>
  <c r="O8" i="23"/>
  <c r="P15" i="23"/>
  <c r="P12" i="23"/>
  <c r="O40" i="23"/>
  <c r="O39" i="23"/>
  <c r="O16" i="23"/>
  <c r="O11" i="23"/>
  <c r="P9" i="23"/>
  <c r="P41" i="23"/>
  <c r="P33" i="23"/>
  <c r="O28" i="23"/>
  <c r="O43" i="23"/>
  <c r="O41" i="23"/>
  <c r="O33" i="23"/>
  <c r="O31" i="23"/>
  <c r="P28" i="23"/>
  <c r="P25" i="23"/>
  <c r="P21" i="23"/>
  <c r="O19" i="23"/>
  <c r="O9" i="23"/>
  <c r="P27" i="23"/>
  <c r="P19" i="23"/>
  <c r="O14" i="23"/>
  <c r="P23" i="23"/>
  <c r="P16" i="23"/>
  <c r="O129" i="8"/>
  <c r="P141" i="8"/>
  <c r="P22" i="23"/>
  <c r="M25" i="23"/>
  <c r="R25" i="23"/>
  <c r="P10" i="23"/>
  <c r="O26" i="23"/>
  <c r="O38" i="23"/>
  <c r="P40" i="8"/>
  <c r="P14" i="8"/>
  <c r="O23" i="8"/>
  <c r="P15" i="8"/>
  <c r="P44" i="8"/>
  <c r="P82" i="8"/>
  <c r="O92" i="8"/>
  <c r="P98" i="8"/>
  <c r="O106" i="8"/>
  <c r="O114" i="8"/>
  <c r="O23" i="23"/>
  <c r="P39" i="23"/>
  <c r="O133" i="8"/>
  <c r="O34" i="23"/>
  <c r="L145" i="8"/>
  <c r="P18" i="23"/>
  <c r="P30" i="23"/>
  <c r="L36" i="23"/>
  <c r="L35" i="23"/>
  <c r="L19" i="23"/>
  <c r="L10" i="23"/>
  <c r="L40" i="23"/>
  <c r="L16" i="23"/>
  <c r="L9" i="23"/>
  <c r="L31" i="23"/>
  <c r="L43" i="23"/>
  <c r="L39" i="23"/>
  <c r="L34" i="23"/>
  <c r="L27" i="23"/>
  <c r="L24" i="23"/>
  <c r="L8" i="23"/>
  <c r="L23" i="23"/>
  <c r="L20" i="23"/>
  <c r="L12" i="23"/>
  <c r="L15" i="23"/>
  <c r="L11" i="23"/>
  <c r="L21" i="23"/>
  <c r="L32" i="23"/>
  <c r="L28" i="23"/>
  <c r="P34" i="23"/>
  <c r="O147" i="8"/>
  <c r="P142" i="8"/>
  <c r="P140" i="8"/>
  <c r="P136" i="8"/>
  <c r="O132" i="8"/>
  <c r="P128" i="8"/>
  <c r="O126" i="8"/>
  <c r="P124" i="8"/>
  <c r="O124" i="8"/>
  <c r="O123" i="8"/>
  <c r="O120" i="8"/>
  <c r="P150" i="8"/>
  <c r="P148" i="8"/>
  <c r="O140" i="8"/>
  <c r="P139" i="8"/>
  <c r="P138" i="8"/>
  <c r="O136" i="8"/>
  <c r="P135" i="8"/>
  <c r="P130" i="8"/>
  <c r="O128" i="8"/>
  <c r="O127" i="8"/>
  <c r="P117" i="8"/>
  <c r="O119" i="8"/>
  <c r="P151" i="8"/>
  <c r="O150" i="8"/>
  <c r="O146" i="8"/>
  <c r="P144" i="8"/>
  <c r="O138" i="8"/>
  <c r="O134" i="8"/>
  <c r="O135" i="8"/>
  <c r="O131" i="8"/>
  <c r="P127" i="8"/>
  <c r="O125" i="8"/>
  <c r="R125" i="8" s="1"/>
  <c r="O117" i="8"/>
  <c r="P119" i="8"/>
  <c r="O116" i="8"/>
  <c r="P146" i="8"/>
  <c r="P145" i="8"/>
  <c r="O143" i="8"/>
  <c r="O141" i="8"/>
  <c r="O139" i="8"/>
  <c r="P131" i="8"/>
  <c r="O130" i="8"/>
  <c r="P129" i="8"/>
  <c r="P121" i="8"/>
  <c r="O142" i="8"/>
  <c r="P123" i="8"/>
  <c r="O122" i="8"/>
  <c r="P120" i="8"/>
  <c r="O118" i="8"/>
  <c r="O148" i="8"/>
  <c r="O145" i="8"/>
  <c r="O144" i="8"/>
  <c r="P133" i="8"/>
  <c r="P122" i="8"/>
  <c r="P118" i="8"/>
  <c r="O151" i="8"/>
  <c r="P116" i="8"/>
  <c r="P147" i="8"/>
  <c r="P134" i="8"/>
  <c r="P132" i="8"/>
  <c r="P126" i="8"/>
  <c r="P143" i="8"/>
  <c r="P86" i="8"/>
  <c r="P100" i="8"/>
  <c r="O121" i="8"/>
  <c r="P137" i="8"/>
  <c r="P149" i="8"/>
  <c r="O18" i="23"/>
  <c r="O30" i="23"/>
  <c r="O34" i="8"/>
  <c r="O22" i="8"/>
  <c r="O21" i="8"/>
  <c r="L148" i="8"/>
  <c r="L128" i="8"/>
  <c r="L119" i="8"/>
  <c r="L144" i="8"/>
  <c r="L139" i="8"/>
  <c r="L131" i="8"/>
  <c r="L127" i="8"/>
  <c r="L120" i="8"/>
  <c r="L147" i="8"/>
  <c r="L143" i="8"/>
  <c r="L132" i="8"/>
  <c r="L122" i="8"/>
  <c r="L151" i="8"/>
  <c r="L150" i="8"/>
  <c r="L126" i="8"/>
  <c r="L124" i="8"/>
  <c r="L146" i="8"/>
  <c r="L134" i="8"/>
  <c r="L138" i="8"/>
  <c r="L135" i="8"/>
  <c r="L142" i="8"/>
  <c r="L123" i="8"/>
  <c r="L140" i="8"/>
  <c r="L121" i="8"/>
  <c r="L136" i="8"/>
  <c r="L118" i="8"/>
  <c r="O88" i="8"/>
  <c r="P96" i="8"/>
  <c r="P102" i="8"/>
  <c r="O110" i="8"/>
  <c r="P11" i="23"/>
  <c r="P35" i="23"/>
  <c r="L14" i="23"/>
  <c r="L30" i="23"/>
  <c r="P8" i="23"/>
  <c r="P125" i="8"/>
  <c r="O137" i="8"/>
  <c r="P14" i="23"/>
  <c r="P42" i="23"/>
  <c r="L117" i="8"/>
  <c r="O10" i="23"/>
  <c r="P26" i="23"/>
  <c r="P38" i="23"/>
  <c r="L29" i="23"/>
  <c r="L133" i="8"/>
  <c r="L37" i="23"/>
  <c r="L113" i="8"/>
  <c r="L112" i="8"/>
  <c r="L110" i="8"/>
  <c r="L106" i="8"/>
  <c r="L103" i="8"/>
  <c r="L99" i="8"/>
  <c r="L96" i="8"/>
  <c r="L81" i="8"/>
  <c r="L115" i="8"/>
  <c r="L107" i="8"/>
  <c r="L101" i="8"/>
  <c r="L100" i="8"/>
  <c r="L95" i="8"/>
  <c r="L94" i="8"/>
  <c r="L91" i="8"/>
  <c r="L88" i="8"/>
  <c r="L86" i="8"/>
  <c r="L85" i="8"/>
  <c r="L114" i="8"/>
  <c r="L111" i="8"/>
  <c r="L109" i="8"/>
  <c r="L108" i="8"/>
  <c r="L105" i="8"/>
  <c r="L102" i="8"/>
  <c r="L93" i="8"/>
  <c r="L89" i="8"/>
  <c r="L90" i="8"/>
  <c r="L104" i="8"/>
  <c r="L84" i="8"/>
  <c r="L83" i="8"/>
  <c r="L80" i="8"/>
  <c r="L97" i="8"/>
  <c r="L92" i="8"/>
  <c r="L98" i="8"/>
  <c r="L87" i="8"/>
  <c r="L82" i="8"/>
  <c r="L65" i="8"/>
  <c r="M65" i="8" s="1"/>
  <c r="M25" i="22"/>
  <c r="L38" i="22"/>
  <c r="L36" i="22"/>
  <c r="L33" i="22"/>
  <c r="L23" i="22"/>
  <c r="L18" i="22"/>
  <c r="L15" i="22"/>
  <c r="L11" i="22"/>
  <c r="L40" i="22"/>
  <c r="L34" i="22"/>
  <c r="L26" i="22"/>
  <c r="L42" i="22"/>
  <c r="L37" i="22"/>
  <c r="L32" i="22"/>
  <c r="L29" i="22"/>
  <c r="L24" i="22"/>
  <c r="L22" i="22"/>
  <c r="L19" i="22"/>
  <c r="L13" i="22"/>
  <c r="L14" i="22"/>
  <c r="L20" i="22"/>
  <c r="L17" i="22"/>
  <c r="L8" i="22"/>
  <c r="L41" i="22"/>
  <c r="L28" i="22"/>
  <c r="L27" i="22"/>
  <c r="L10" i="22"/>
  <c r="L9" i="22"/>
  <c r="AB94" i="22"/>
  <c r="L29" i="8"/>
  <c r="M29" i="8" s="1"/>
  <c r="L21" i="8"/>
  <c r="M21" i="8" s="1"/>
  <c r="L23" i="8"/>
  <c r="L61" i="8"/>
  <c r="M61" i="8" s="1"/>
  <c r="L75" i="8"/>
  <c r="M75" i="8" s="1"/>
  <c r="L66" i="8"/>
  <c r="M66" i="8" s="1"/>
  <c r="L18" i="8"/>
  <c r="M18" i="8" s="1"/>
  <c r="L28" i="8"/>
  <c r="M28" i="8" s="1"/>
  <c r="L40" i="8"/>
  <c r="M40" i="8" s="1"/>
  <c r="P12" i="8"/>
  <c r="P111" i="8"/>
  <c r="P109" i="8"/>
  <c r="O107" i="8"/>
  <c r="O105" i="8"/>
  <c r="O95" i="8"/>
  <c r="P89" i="8"/>
  <c r="O89" i="8"/>
  <c r="O87" i="8"/>
  <c r="O113" i="8"/>
  <c r="O111" i="8"/>
  <c r="O109" i="8"/>
  <c r="P105" i="8"/>
  <c r="P103" i="8"/>
  <c r="O99" i="8"/>
  <c r="P95" i="8"/>
  <c r="O93" i="8"/>
  <c r="P91" i="8"/>
  <c r="O85" i="8"/>
  <c r="P85" i="8"/>
  <c r="P80" i="8"/>
  <c r="P113" i="8"/>
  <c r="O103" i="8"/>
  <c r="P101" i="8"/>
  <c r="P99" i="8"/>
  <c r="O97" i="8"/>
  <c r="P93" i="8"/>
  <c r="P112" i="8"/>
  <c r="P104" i="8"/>
  <c r="O86" i="8"/>
  <c r="O84" i="8"/>
  <c r="P83" i="8"/>
  <c r="P81" i="8"/>
  <c r="P114" i="8"/>
  <c r="P108" i="8"/>
  <c r="O102" i="8"/>
  <c r="P94" i="8"/>
  <c r="O91" i="8"/>
  <c r="O90" i="8"/>
  <c r="P87" i="8"/>
  <c r="P84" i="8"/>
  <c r="P107" i="8"/>
  <c r="O101" i="8"/>
  <c r="P88" i="8"/>
  <c r="O80" i="8"/>
  <c r="O83" i="8"/>
  <c r="O82" i="8"/>
  <c r="O81" i="8"/>
  <c r="P97" i="8"/>
  <c r="L62" i="8"/>
  <c r="M62" i="8" s="1"/>
  <c r="L72" i="8"/>
  <c r="M72" i="8" s="1"/>
  <c r="L73" i="8"/>
  <c r="M73" i="8" s="1"/>
  <c r="P115" i="8"/>
  <c r="P90" i="8"/>
  <c r="O96" i="8"/>
  <c r="O100" i="8"/>
  <c r="P106" i="8"/>
  <c r="P110" i="8"/>
  <c r="L35" i="22"/>
  <c r="L31" i="22"/>
  <c r="L54" i="8"/>
  <c r="M54" i="8" s="1"/>
  <c r="L68" i="8"/>
  <c r="M68" i="8" s="1"/>
  <c r="L76" i="8"/>
  <c r="M76" i="8" s="1"/>
  <c r="L30" i="8"/>
  <c r="M30" i="8" s="1"/>
  <c r="L47" i="8"/>
  <c r="M47" i="8" s="1"/>
  <c r="L21" i="22"/>
  <c r="L12" i="22"/>
  <c r="L43" i="22"/>
  <c r="L29" i="21"/>
  <c r="M29" i="21" s="1"/>
  <c r="L19" i="21"/>
  <c r="M19" i="21" s="1"/>
  <c r="P38" i="21"/>
  <c r="O24" i="21"/>
  <c r="P8" i="21"/>
  <c r="L31" i="21"/>
  <c r="M31" i="21" s="1"/>
  <c r="O14" i="21"/>
  <c r="P31" i="8"/>
  <c r="O27" i="8"/>
  <c r="P19" i="8"/>
  <c r="O29" i="8"/>
  <c r="P18" i="8"/>
  <c r="C53" i="32"/>
  <c r="O12" i="21"/>
  <c r="P32" i="21"/>
  <c r="L43" i="21"/>
  <c r="O22" i="21"/>
  <c r="L21" i="21"/>
  <c r="M21" i="21" s="1"/>
  <c r="L58" i="8"/>
  <c r="M58" i="8" s="1"/>
  <c r="L45" i="8"/>
  <c r="M45" i="8" s="1"/>
  <c r="L79" i="8"/>
  <c r="M79" i="8" s="1"/>
  <c r="L56" i="8"/>
  <c r="M56" i="8" s="1"/>
  <c r="L46" i="8"/>
  <c r="M46" i="8" s="1"/>
  <c r="L49" i="8"/>
  <c r="M49" i="8" s="1"/>
  <c r="L50" i="8"/>
  <c r="M50" i="8" s="1"/>
  <c r="L55" i="8"/>
  <c r="M55" i="8" s="1"/>
  <c r="P35" i="8"/>
  <c r="O24" i="8"/>
  <c r="P21" i="8"/>
  <c r="P9" i="8"/>
  <c r="O12" i="8"/>
  <c r="O32" i="8"/>
  <c r="P28" i="8"/>
  <c r="O14" i="8"/>
  <c r="L48" i="8"/>
  <c r="M48" i="8" s="1"/>
  <c r="L34" i="8"/>
  <c r="M34" i="8" s="1"/>
  <c r="L15" i="8"/>
  <c r="M15" i="8" s="1"/>
  <c r="L11" i="8"/>
  <c r="M11" i="8" s="1"/>
  <c r="L39" i="8"/>
  <c r="M39" i="8" s="1"/>
  <c r="L27" i="8"/>
  <c r="M27" i="8" s="1"/>
  <c r="L24" i="8"/>
  <c r="M24" i="8" s="1"/>
  <c r="P37" i="8"/>
  <c r="O31" i="8"/>
  <c r="O42" i="8"/>
  <c r="P33" i="8"/>
  <c r="P29" i="8"/>
  <c r="P23" i="8"/>
  <c r="O16" i="8"/>
  <c r="M25" i="21"/>
  <c r="E53" i="32"/>
  <c r="E52" i="32"/>
  <c r="AB94" i="21"/>
  <c r="O16" i="21"/>
  <c r="P36" i="21"/>
  <c r="O8" i="21"/>
  <c r="L27" i="21"/>
  <c r="O18" i="21"/>
  <c r="P38" i="8"/>
  <c r="P78" i="8"/>
  <c r="P75" i="8"/>
  <c r="O73" i="8"/>
  <c r="O69" i="8"/>
  <c r="P70" i="8"/>
  <c r="P68" i="8"/>
  <c r="P65" i="8"/>
  <c r="O64" i="8"/>
  <c r="P63" i="8"/>
  <c r="O61" i="8"/>
  <c r="O57" i="8"/>
  <c r="P57" i="8"/>
  <c r="O52" i="8"/>
  <c r="O50" i="8"/>
  <c r="P47" i="8"/>
  <c r="P46" i="8"/>
  <c r="P77" i="8"/>
  <c r="O79" i="8"/>
  <c r="P74" i="8"/>
  <c r="O76" i="8"/>
  <c r="O75" i="8"/>
  <c r="O72" i="8"/>
  <c r="P69" i="8"/>
  <c r="P66" i="8"/>
  <c r="P62" i="8"/>
  <c r="P60" i="8"/>
  <c r="P59" i="8"/>
  <c r="P56" i="8"/>
  <c r="O55" i="8"/>
  <c r="O54" i="8"/>
  <c r="O53" i="8"/>
  <c r="P51" i="8"/>
  <c r="P49" i="8"/>
  <c r="P48" i="8"/>
  <c r="O48" i="8"/>
  <c r="O45" i="8"/>
  <c r="P73" i="8"/>
  <c r="O65" i="8"/>
  <c r="O66" i="8"/>
  <c r="O62" i="8"/>
  <c r="P61" i="8"/>
  <c r="O59" i="8"/>
  <c r="P50" i="8"/>
  <c r="O46" i="8"/>
  <c r="P39" i="8"/>
  <c r="P32" i="8"/>
  <c r="O26" i="8"/>
  <c r="P25" i="8"/>
  <c r="O19" i="8"/>
  <c r="O15" i="8"/>
  <c r="O77" i="8"/>
  <c r="O71" i="8"/>
  <c r="P67" i="8"/>
  <c r="P64" i="8"/>
  <c r="O60" i="8"/>
  <c r="P58" i="8"/>
  <c r="O58" i="8"/>
  <c r="O56" i="8"/>
  <c r="O51" i="8"/>
  <c r="O47" i="8"/>
  <c r="P45" i="8"/>
  <c r="P42" i="8"/>
  <c r="P41" i="8"/>
  <c r="O40" i="8"/>
  <c r="O38" i="8"/>
  <c r="O33" i="8"/>
  <c r="O28" i="8"/>
  <c r="O25" i="8"/>
  <c r="O17" i="8"/>
  <c r="P10" i="8"/>
  <c r="O8" i="8"/>
  <c r="O74" i="8"/>
  <c r="P71" i="8"/>
  <c r="P53" i="8"/>
  <c r="O44" i="8"/>
  <c r="O37" i="8"/>
  <c r="O30" i="8"/>
  <c r="P27" i="8"/>
  <c r="P20" i="8"/>
  <c r="O10" i="8"/>
  <c r="P79" i="8"/>
  <c r="O70" i="8"/>
  <c r="O68" i="8"/>
  <c r="O78" i="8"/>
  <c r="O67" i="8"/>
  <c r="P55" i="8"/>
  <c r="P52" i="8"/>
  <c r="O49" i="8"/>
  <c r="O43" i="8"/>
  <c r="O39" i="8"/>
  <c r="P36" i="8"/>
  <c r="O36" i="8"/>
  <c r="P30" i="8"/>
  <c r="AC97" i="8"/>
  <c r="P54" i="8"/>
  <c r="P24" i="8"/>
  <c r="P17" i="8"/>
  <c r="P76" i="8"/>
  <c r="P43" i="8"/>
  <c r="O20" i="8"/>
  <c r="AB97" i="8"/>
  <c r="O13" i="8"/>
  <c r="P22" i="8"/>
  <c r="P13" i="8"/>
  <c r="P72" i="8"/>
  <c r="O63" i="8"/>
  <c r="O18" i="8"/>
  <c r="P16" i="8"/>
  <c r="P11" i="8"/>
  <c r="P34" i="8"/>
  <c r="O33" i="21"/>
  <c r="O19" i="21"/>
  <c r="P19" i="21"/>
  <c r="P17" i="21"/>
  <c r="P13" i="21"/>
  <c r="P11" i="21"/>
  <c r="P41" i="21"/>
  <c r="O37" i="21"/>
  <c r="P35" i="21"/>
  <c r="P29" i="21"/>
  <c r="O27" i="21"/>
  <c r="P25" i="21"/>
  <c r="P23" i="21"/>
  <c r="P21" i="21"/>
  <c r="O15" i="21"/>
  <c r="AB97" i="21"/>
  <c r="O43" i="21"/>
  <c r="P40" i="21"/>
  <c r="P37" i="21"/>
  <c r="P31" i="21"/>
  <c r="P22" i="21"/>
  <c r="O20" i="21"/>
  <c r="AC97" i="21"/>
  <c r="O41" i="21"/>
  <c r="O39" i="21"/>
  <c r="O36" i="21"/>
  <c r="O34" i="21"/>
  <c r="O31" i="21"/>
  <c r="O30" i="21"/>
  <c r="O26" i="21"/>
  <c r="O25" i="21"/>
  <c r="R25" i="21" s="1"/>
  <c r="P18" i="21"/>
  <c r="O17" i="21"/>
  <c r="O13" i="21"/>
  <c r="P42" i="21"/>
  <c r="O23" i="21"/>
  <c r="P14" i="21"/>
  <c r="O9" i="21"/>
  <c r="P10" i="21"/>
  <c r="P39" i="21"/>
  <c r="O28" i="21"/>
  <c r="P27" i="21"/>
  <c r="O35" i="21"/>
  <c r="P33" i="21"/>
  <c r="P28" i="21"/>
  <c r="P24" i="21"/>
  <c r="O21" i="21"/>
  <c r="P15" i="21"/>
  <c r="P43" i="21"/>
  <c r="O32" i="21"/>
  <c r="P9" i="21"/>
  <c r="O38" i="21"/>
  <c r="O29" i="21"/>
  <c r="P12" i="21"/>
  <c r="O11" i="21"/>
  <c r="L42" i="21"/>
  <c r="L30" i="21"/>
  <c r="L22" i="21"/>
  <c r="L20" i="21"/>
  <c r="L12" i="21"/>
  <c r="L10" i="21"/>
  <c r="L36" i="21"/>
  <c r="L32" i="21"/>
  <c r="L9" i="21"/>
  <c r="L14" i="21"/>
  <c r="L24" i="21"/>
  <c r="L18" i="21"/>
  <c r="L15" i="21"/>
  <c r="L11" i="21"/>
  <c r="L28" i="21"/>
  <c r="L16" i="21"/>
  <c r="L8" i="21"/>
  <c r="L38" i="21"/>
  <c r="L26" i="21"/>
  <c r="L40" i="21"/>
  <c r="L37" i="21"/>
  <c r="L33" i="21"/>
  <c r="L34" i="21"/>
  <c r="L23" i="21"/>
  <c r="L17" i="21"/>
  <c r="L35" i="21"/>
  <c r="O10" i="21"/>
  <c r="P26" i="21"/>
  <c r="O42" i="21"/>
  <c r="L39" i="21"/>
  <c r="L13" i="21"/>
  <c r="L41" i="21"/>
  <c r="G53" i="32"/>
  <c r="R42" i="23" l="1"/>
  <c r="M42" i="23"/>
  <c r="R16" i="22"/>
  <c r="Q44" i="22"/>
  <c r="AC102" i="22" s="1"/>
  <c r="R41" i="8"/>
  <c r="R42" i="10"/>
  <c r="R10" i="10"/>
  <c r="R19" i="10"/>
  <c r="R41" i="10"/>
  <c r="R32" i="10"/>
  <c r="R8" i="10"/>
  <c r="R11" i="10"/>
  <c r="R22" i="10"/>
  <c r="R21" i="10"/>
  <c r="R12" i="10"/>
  <c r="Q44" i="10"/>
  <c r="AC102" i="10" s="1"/>
  <c r="R31" i="10"/>
  <c r="R38" i="10"/>
  <c r="R18" i="10"/>
  <c r="R24" i="10"/>
  <c r="R23" i="10"/>
  <c r="R20" i="10"/>
  <c r="R43" i="21"/>
  <c r="R15" i="10"/>
  <c r="R59" i="8"/>
  <c r="R36" i="10"/>
  <c r="M26" i="10"/>
  <c r="R17" i="10"/>
  <c r="R33" i="10"/>
  <c r="M10" i="10"/>
  <c r="R39" i="10"/>
  <c r="M16" i="22"/>
  <c r="M20" i="10"/>
  <c r="R14" i="10"/>
  <c r="R9" i="10"/>
  <c r="R13" i="10"/>
  <c r="R39" i="22"/>
  <c r="R16" i="10"/>
  <c r="R37" i="10"/>
  <c r="M37" i="10"/>
  <c r="M43" i="21"/>
  <c r="M12" i="10"/>
  <c r="M34" i="10"/>
  <c r="R34" i="10"/>
  <c r="R30" i="22"/>
  <c r="R35" i="10"/>
  <c r="R28" i="10"/>
  <c r="M28" i="10"/>
  <c r="R64" i="8"/>
  <c r="R38" i="23"/>
  <c r="M40" i="10"/>
  <c r="R40" i="10"/>
  <c r="R29" i="10"/>
  <c r="M25" i="10"/>
  <c r="R25" i="10"/>
  <c r="R30" i="10"/>
  <c r="R21" i="21"/>
  <c r="R26" i="23"/>
  <c r="R33" i="23"/>
  <c r="R13" i="23"/>
  <c r="R75" i="8"/>
  <c r="R69" i="8"/>
  <c r="R40" i="8"/>
  <c r="R46" i="8"/>
  <c r="R76" i="8"/>
  <c r="R137" i="8"/>
  <c r="R43" i="8"/>
  <c r="R32" i="8"/>
  <c r="R14" i="8"/>
  <c r="R44" i="8"/>
  <c r="R77" i="8"/>
  <c r="R36" i="8"/>
  <c r="R78" i="8"/>
  <c r="R26" i="8"/>
  <c r="R13" i="8"/>
  <c r="R33" i="8"/>
  <c r="R65" i="8"/>
  <c r="R12" i="8"/>
  <c r="R52" i="8"/>
  <c r="R22" i="8"/>
  <c r="R116" i="8"/>
  <c r="R31" i="8"/>
  <c r="R67" i="8"/>
  <c r="R17" i="8"/>
  <c r="R58" i="8"/>
  <c r="R19" i="8"/>
  <c r="R16" i="8"/>
  <c r="R42" i="8"/>
  <c r="R9" i="8"/>
  <c r="M41" i="8"/>
  <c r="R74" i="8"/>
  <c r="R60" i="8"/>
  <c r="R71" i="8"/>
  <c r="R130" i="8"/>
  <c r="R63" i="8"/>
  <c r="R70" i="8"/>
  <c r="R18" i="23"/>
  <c r="R17" i="23"/>
  <c r="R38" i="8"/>
  <c r="M17" i="23"/>
  <c r="R35" i="8"/>
  <c r="R20" i="8"/>
  <c r="R10" i="8"/>
  <c r="R37" i="8"/>
  <c r="R25" i="8"/>
  <c r="R129" i="8"/>
  <c r="M149" i="8"/>
  <c r="R41" i="23"/>
  <c r="R141" i="8"/>
  <c r="R21" i="8"/>
  <c r="R8" i="8"/>
  <c r="R51" i="8"/>
  <c r="R53" i="8"/>
  <c r="R57" i="8"/>
  <c r="M22" i="23"/>
  <c r="R66" i="8"/>
  <c r="Q44" i="23"/>
  <c r="AB102" i="23" s="1"/>
  <c r="R30" i="8"/>
  <c r="R23" i="8"/>
  <c r="R138" i="8"/>
  <c r="M138" i="8"/>
  <c r="R132" i="8"/>
  <c r="M132" i="8"/>
  <c r="M119" i="8"/>
  <c r="R119" i="8"/>
  <c r="M37" i="23"/>
  <c r="R37" i="23"/>
  <c r="M118" i="8"/>
  <c r="R118" i="8"/>
  <c r="M134" i="8"/>
  <c r="R134" i="8"/>
  <c r="M143" i="8"/>
  <c r="R143" i="8"/>
  <c r="M128" i="8"/>
  <c r="R128" i="8"/>
  <c r="R21" i="23"/>
  <c r="M21" i="23"/>
  <c r="R20" i="23"/>
  <c r="M20" i="23"/>
  <c r="R27" i="23"/>
  <c r="M27" i="23"/>
  <c r="R31" i="23"/>
  <c r="M31" i="23"/>
  <c r="M10" i="23"/>
  <c r="R10" i="23"/>
  <c r="R68" i="8"/>
  <c r="R28" i="8"/>
  <c r="R48" i="8"/>
  <c r="R73" i="8"/>
  <c r="R133" i="8"/>
  <c r="M133" i="8"/>
  <c r="R14" i="23"/>
  <c r="M14" i="23"/>
  <c r="M136" i="8"/>
  <c r="R136" i="8"/>
  <c r="M142" i="8"/>
  <c r="R142" i="8"/>
  <c r="R146" i="8"/>
  <c r="M146" i="8"/>
  <c r="M151" i="8"/>
  <c r="R151" i="8"/>
  <c r="R147" i="8"/>
  <c r="M147" i="8"/>
  <c r="M139" i="8"/>
  <c r="R139" i="8"/>
  <c r="R148" i="8"/>
  <c r="M148" i="8"/>
  <c r="R11" i="23"/>
  <c r="M11" i="23"/>
  <c r="R23" i="23"/>
  <c r="M23" i="23"/>
  <c r="R34" i="23"/>
  <c r="M34" i="23"/>
  <c r="R9" i="23"/>
  <c r="M9" i="23"/>
  <c r="M19" i="23"/>
  <c r="R19" i="23"/>
  <c r="M140" i="8"/>
  <c r="R140" i="8"/>
  <c r="M126" i="8"/>
  <c r="R126" i="8"/>
  <c r="R127" i="8"/>
  <c r="M127" i="8"/>
  <c r="R30" i="23"/>
  <c r="M30" i="23"/>
  <c r="M123" i="8"/>
  <c r="R123" i="8"/>
  <c r="M150" i="8"/>
  <c r="R150" i="8"/>
  <c r="M131" i="8"/>
  <c r="R131" i="8"/>
  <c r="R72" i="8"/>
  <c r="R61" i="8"/>
  <c r="R29" i="8"/>
  <c r="R29" i="23"/>
  <c r="M29" i="23"/>
  <c r="R117" i="8"/>
  <c r="M117" i="8"/>
  <c r="M121" i="8"/>
  <c r="R121" i="8"/>
  <c r="M135" i="8"/>
  <c r="R135" i="8"/>
  <c r="M124" i="8"/>
  <c r="R124" i="8"/>
  <c r="R122" i="8"/>
  <c r="M122" i="8"/>
  <c r="R120" i="8"/>
  <c r="M120" i="8"/>
  <c r="R144" i="8"/>
  <c r="M144" i="8"/>
  <c r="M28" i="23"/>
  <c r="R28" i="23"/>
  <c r="M15" i="23"/>
  <c r="R15" i="23"/>
  <c r="M8" i="23"/>
  <c r="R8" i="23"/>
  <c r="M39" i="23"/>
  <c r="R39" i="23"/>
  <c r="M16" i="23"/>
  <c r="R16" i="23"/>
  <c r="M35" i="23"/>
  <c r="R35" i="23"/>
  <c r="R32" i="23"/>
  <c r="M32" i="23"/>
  <c r="R12" i="23"/>
  <c r="M12" i="23"/>
  <c r="M24" i="23"/>
  <c r="R24" i="23"/>
  <c r="M43" i="23"/>
  <c r="R43" i="23"/>
  <c r="M40" i="23"/>
  <c r="R40" i="23"/>
  <c r="R36" i="23"/>
  <c r="M36" i="23"/>
  <c r="R145" i="8"/>
  <c r="M145" i="8"/>
  <c r="M22" i="22"/>
  <c r="R22" i="22"/>
  <c r="M18" i="22"/>
  <c r="R18" i="22"/>
  <c r="M104" i="8"/>
  <c r="R104" i="8"/>
  <c r="M88" i="8"/>
  <c r="R88" i="8"/>
  <c r="M81" i="8"/>
  <c r="R81" i="8"/>
  <c r="R18" i="8"/>
  <c r="R10" i="22"/>
  <c r="M10" i="22"/>
  <c r="R8" i="22"/>
  <c r="M8" i="22"/>
  <c r="R13" i="22"/>
  <c r="M13" i="22"/>
  <c r="M29" i="22"/>
  <c r="R29" i="22"/>
  <c r="M26" i="22"/>
  <c r="R26" i="22"/>
  <c r="M11" i="22"/>
  <c r="R11" i="22"/>
  <c r="M33" i="22"/>
  <c r="R33" i="22"/>
  <c r="M98" i="8"/>
  <c r="R98" i="8"/>
  <c r="M83" i="8"/>
  <c r="R83" i="8"/>
  <c r="R89" i="8"/>
  <c r="M89" i="8"/>
  <c r="M108" i="8"/>
  <c r="R108" i="8"/>
  <c r="M85" i="8"/>
  <c r="R85" i="8"/>
  <c r="M94" i="8"/>
  <c r="R94" i="8"/>
  <c r="R107" i="8"/>
  <c r="M107" i="8"/>
  <c r="R99" i="8"/>
  <c r="M99" i="8"/>
  <c r="R112" i="8"/>
  <c r="M112" i="8"/>
  <c r="R20" i="22"/>
  <c r="M20" i="22"/>
  <c r="R40" i="22"/>
  <c r="M40" i="22"/>
  <c r="M38" i="22"/>
  <c r="R38" i="22"/>
  <c r="R97" i="8"/>
  <c r="M97" i="8"/>
  <c r="M111" i="8"/>
  <c r="R111" i="8"/>
  <c r="M23" i="8"/>
  <c r="M12" i="22"/>
  <c r="R12" i="22"/>
  <c r="R31" i="22"/>
  <c r="M31" i="22"/>
  <c r="R39" i="8"/>
  <c r="R54" i="8"/>
  <c r="R79" i="8"/>
  <c r="R50" i="8"/>
  <c r="R21" i="22"/>
  <c r="M21" i="22"/>
  <c r="M35" i="22"/>
  <c r="R35" i="22"/>
  <c r="R27" i="22"/>
  <c r="M27" i="22"/>
  <c r="M17" i="22"/>
  <c r="R17" i="22"/>
  <c r="R19" i="22"/>
  <c r="M19" i="22"/>
  <c r="M32" i="22"/>
  <c r="R32" i="22"/>
  <c r="R34" i="22"/>
  <c r="M34" i="22"/>
  <c r="R15" i="22"/>
  <c r="M15" i="22"/>
  <c r="M36" i="22"/>
  <c r="R36" i="22"/>
  <c r="M92" i="8"/>
  <c r="R92" i="8"/>
  <c r="M84" i="8"/>
  <c r="R84" i="8"/>
  <c r="M93" i="8"/>
  <c r="R93" i="8"/>
  <c r="R109" i="8"/>
  <c r="M109" i="8"/>
  <c r="M86" i="8"/>
  <c r="R86" i="8"/>
  <c r="M95" i="8"/>
  <c r="R95" i="8"/>
  <c r="R115" i="8"/>
  <c r="M115" i="8"/>
  <c r="R103" i="8"/>
  <c r="M103" i="8"/>
  <c r="M113" i="8"/>
  <c r="R113" i="8"/>
  <c r="M28" i="22"/>
  <c r="R28" i="22"/>
  <c r="R37" i="22"/>
  <c r="M37" i="22"/>
  <c r="R82" i="8"/>
  <c r="M82" i="8"/>
  <c r="R102" i="8"/>
  <c r="M102" i="8"/>
  <c r="M100" i="8"/>
  <c r="R100" i="8"/>
  <c r="R106" i="8"/>
  <c r="M106" i="8"/>
  <c r="R47" i="8"/>
  <c r="R62" i="8"/>
  <c r="M43" i="22"/>
  <c r="R43" i="22"/>
  <c r="M9" i="22"/>
  <c r="R9" i="22"/>
  <c r="M41" i="22"/>
  <c r="R41" i="22"/>
  <c r="M14" i="22"/>
  <c r="R14" i="22"/>
  <c r="M24" i="22"/>
  <c r="R24" i="22"/>
  <c r="R42" i="22"/>
  <c r="M42" i="22"/>
  <c r="R23" i="22"/>
  <c r="M23" i="22"/>
  <c r="R87" i="8"/>
  <c r="M87" i="8"/>
  <c r="R80" i="8"/>
  <c r="M80" i="8"/>
  <c r="M90" i="8"/>
  <c r="R90" i="8"/>
  <c r="M105" i="8"/>
  <c r="R105" i="8"/>
  <c r="M114" i="8"/>
  <c r="R114" i="8"/>
  <c r="R91" i="8"/>
  <c r="M91" i="8"/>
  <c r="M101" i="8"/>
  <c r="R101" i="8"/>
  <c r="M96" i="8"/>
  <c r="R96" i="8"/>
  <c r="R110" i="8"/>
  <c r="M110" i="8"/>
  <c r="R19" i="21"/>
  <c r="R56" i="8"/>
  <c r="R15" i="8"/>
  <c r="R29" i="21"/>
  <c r="R55" i="8"/>
  <c r="R31" i="21"/>
  <c r="R49" i="8"/>
  <c r="R45" i="8"/>
  <c r="R27" i="8"/>
  <c r="Q152" i="8"/>
  <c r="AC102" i="8" s="1"/>
  <c r="R24" i="8"/>
  <c r="R34" i="8"/>
  <c r="Q44" i="21"/>
  <c r="AC102" i="21" s="1"/>
  <c r="R11" i="8"/>
  <c r="M23" i="21"/>
  <c r="R23" i="21"/>
  <c r="M15" i="21"/>
  <c r="R15" i="21"/>
  <c r="M12" i="21"/>
  <c r="R12" i="21"/>
  <c r="M34" i="21"/>
  <c r="R34" i="21"/>
  <c r="M16" i="21"/>
  <c r="R16" i="21"/>
  <c r="R18" i="21"/>
  <c r="M18" i="21"/>
  <c r="M32" i="21"/>
  <c r="R32" i="21"/>
  <c r="M20" i="21"/>
  <c r="R20" i="21"/>
  <c r="M39" i="21"/>
  <c r="R39" i="21"/>
  <c r="R40" i="21"/>
  <c r="M40" i="21"/>
  <c r="M8" i="21"/>
  <c r="R8" i="21"/>
  <c r="R9" i="21"/>
  <c r="M9" i="21"/>
  <c r="R42" i="21"/>
  <c r="M42" i="21"/>
  <c r="R41" i="21"/>
  <c r="M41" i="21"/>
  <c r="M35" i="21"/>
  <c r="R35" i="21"/>
  <c r="M33" i="21"/>
  <c r="R33" i="21"/>
  <c r="R26" i="21"/>
  <c r="M26" i="21"/>
  <c r="R28" i="21"/>
  <c r="M28" i="21"/>
  <c r="M24" i="21"/>
  <c r="R24" i="21"/>
  <c r="R36" i="21"/>
  <c r="M36" i="21"/>
  <c r="R22" i="21"/>
  <c r="M22" i="21"/>
  <c r="M27" i="21"/>
  <c r="R27" i="21"/>
  <c r="M13" i="21"/>
  <c r="R13" i="21"/>
  <c r="M17" i="21"/>
  <c r="R17" i="21"/>
  <c r="M37" i="21"/>
  <c r="R37" i="21"/>
  <c r="R38" i="21"/>
  <c r="M38" i="21"/>
  <c r="M11" i="21"/>
  <c r="R11" i="21"/>
  <c r="R14" i="21"/>
  <c r="M14" i="21"/>
  <c r="M10" i="21"/>
  <c r="R10" i="21"/>
  <c r="M30" i="21"/>
  <c r="R30" i="21"/>
  <c r="AB102" i="22" l="1"/>
  <c r="AB102" i="10"/>
  <c r="S44" i="10"/>
  <c r="K5" i="10" s="1"/>
  <c r="N44" i="10"/>
  <c r="AC102" i="23"/>
  <c r="S152" i="8"/>
  <c r="K5" i="8" s="1"/>
  <c r="AC101" i="8" s="1"/>
  <c r="N152" i="8"/>
  <c r="N44" i="23"/>
  <c r="S44" i="23"/>
  <c r="AB102" i="8"/>
  <c r="N44" i="22"/>
  <c r="S44" i="22"/>
  <c r="AB102" i="21"/>
  <c r="S44" i="21"/>
  <c r="N44" i="21"/>
  <c r="T44" i="10" l="1"/>
  <c r="U44" i="10" s="1"/>
  <c r="V44" i="10" s="1"/>
  <c r="W44" i="10" s="1"/>
  <c r="AC99" i="10" s="1"/>
  <c r="AC100" i="10" s="1"/>
  <c r="M5" i="10"/>
  <c r="G42" i="10" s="1"/>
  <c r="AC101" i="10"/>
  <c r="AB101" i="10"/>
  <c r="M5" i="8"/>
  <c r="G122" i="8" s="1"/>
  <c r="T152" i="8"/>
  <c r="U152" i="8" s="1"/>
  <c r="V152" i="8" s="1"/>
  <c r="W152" i="8" s="1"/>
  <c r="AB99" i="8" s="1"/>
  <c r="AB100" i="8" s="1"/>
  <c r="AB101" i="8"/>
  <c r="K5" i="23"/>
  <c r="T44" i="23"/>
  <c r="U44" i="23" s="1"/>
  <c r="V44" i="23" s="1"/>
  <c r="W44" i="23" s="1"/>
  <c r="T44" i="22"/>
  <c r="U44" i="22" s="1"/>
  <c r="V44" i="22" s="1"/>
  <c r="W44" i="22" s="1"/>
  <c r="K5" i="22"/>
  <c r="K5" i="21"/>
  <c r="T44" i="21"/>
  <c r="U44" i="21" s="1"/>
  <c r="V44" i="21" s="1"/>
  <c r="W44" i="21" s="1"/>
  <c r="AB99" i="10" l="1"/>
  <c r="AB100" i="10" s="1"/>
  <c r="AB98" i="10" s="1"/>
  <c r="G26" i="10"/>
  <c r="G38" i="10"/>
  <c r="G30" i="10"/>
  <c r="G18" i="10"/>
  <c r="G33" i="10"/>
  <c r="G22" i="10"/>
  <c r="G11" i="10"/>
  <c r="G39" i="10"/>
  <c r="G27" i="10"/>
  <c r="G13" i="10"/>
  <c r="G20" i="10"/>
  <c r="G43" i="10"/>
  <c r="G32" i="10"/>
  <c r="G10" i="10"/>
  <c r="G41" i="10"/>
  <c r="G15" i="10"/>
  <c r="G19" i="10"/>
  <c r="G24" i="10"/>
  <c r="G8" i="10"/>
  <c r="G14" i="10"/>
  <c r="G29" i="10"/>
  <c r="G21" i="10"/>
  <c r="G16" i="10"/>
  <c r="AB96" i="10"/>
  <c r="G25" i="10"/>
  <c r="G17" i="10"/>
  <c r="G31" i="10"/>
  <c r="G12" i="10"/>
  <c r="G28" i="10"/>
  <c r="G23" i="10"/>
  <c r="G40" i="10"/>
  <c r="AC96" i="10"/>
  <c r="AC105" i="10" s="1"/>
  <c r="G9" i="10"/>
  <c r="G37" i="10"/>
  <c r="G36" i="10"/>
  <c r="G35" i="10"/>
  <c r="G34" i="10"/>
  <c r="G123" i="8"/>
  <c r="G23" i="8"/>
  <c r="G26" i="8"/>
  <c r="G61" i="8"/>
  <c r="G8" i="8"/>
  <c r="G74" i="8"/>
  <c r="G60" i="8"/>
  <c r="G17" i="8"/>
  <c r="G42" i="8"/>
  <c r="G72" i="8"/>
  <c r="G140" i="8"/>
  <c r="G102" i="8"/>
  <c r="G16" i="8"/>
  <c r="G144" i="8"/>
  <c r="G9" i="8"/>
  <c r="G22" i="8"/>
  <c r="G70" i="8"/>
  <c r="G66" i="8"/>
  <c r="G112" i="8"/>
  <c r="G47" i="8"/>
  <c r="G101" i="8"/>
  <c r="G120" i="8"/>
  <c r="G117" i="8"/>
  <c r="G142" i="8"/>
  <c r="G69" i="8"/>
  <c r="G113" i="8"/>
  <c r="G13" i="8"/>
  <c r="G147" i="8"/>
  <c r="G21" i="8"/>
  <c r="G65" i="8"/>
  <c r="G88" i="8"/>
  <c r="G46" i="8"/>
  <c r="G76" i="8"/>
  <c r="G131" i="8"/>
  <c r="G108" i="8"/>
  <c r="G73" i="8"/>
  <c r="G51" i="8"/>
  <c r="G121" i="8"/>
  <c r="G52" i="8"/>
  <c r="G106" i="8"/>
  <c r="G55" i="8"/>
  <c r="G39" i="8"/>
  <c r="G89" i="8"/>
  <c r="G100" i="8"/>
  <c r="G99" i="8"/>
  <c r="G129" i="8"/>
  <c r="G32" i="8"/>
  <c r="G115" i="8"/>
  <c r="G82" i="8"/>
  <c r="G134" i="8"/>
  <c r="G150" i="8"/>
  <c r="G64" i="8"/>
  <c r="G96" i="8"/>
  <c r="G54" i="8"/>
  <c r="G86" i="8"/>
  <c r="G110" i="8"/>
  <c r="G20" i="8"/>
  <c r="G114" i="8"/>
  <c r="G25" i="8"/>
  <c r="G41" i="8"/>
  <c r="G149" i="8"/>
  <c r="G24" i="8"/>
  <c r="G33" i="8"/>
  <c r="G83" i="8"/>
  <c r="G90" i="8"/>
  <c r="G130" i="8"/>
  <c r="G58" i="8"/>
  <c r="G27" i="8"/>
  <c r="G29" i="8"/>
  <c r="G11" i="8"/>
  <c r="G78" i="8"/>
  <c r="G28" i="8"/>
  <c r="G31" i="8"/>
  <c r="G145" i="8"/>
  <c r="G95" i="8"/>
  <c r="AC96" i="8"/>
  <c r="G53" i="8"/>
  <c r="G30" i="8"/>
  <c r="G19" i="8"/>
  <c r="G71" i="8"/>
  <c r="G12" i="8"/>
  <c r="G34" i="8"/>
  <c r="G111" i="8"/>
  <c r="G84" i="8"/>
  <c r="G81" i="8"/>
  <c r="G98" i="8"/>
  <c r="G139" i="8"/>
  <c r="G125" i="8"/>
  <c r="G127" i="8"/>
  <c r="G79" i="8"/>
  <c r="G57" i="8"/>
  <c r="G97" i="8"/>
  <c r="G49" i="8"/>
  <c r="G62" i="8"/>
  <c r="G38" i="8"/>
  <c r="G124" i="8"/>
  <c r="G116" i="8"/>
  <c r="G148" i="8"/>
  <c r="G136" i="8"/>
  <c r="G15" i="8"/>
  <c r="G109" i="8"/>
  <c r="G105" i="8"/>
  <c r="G14" i="8"/>
  <c r="G104" i="8"/>
  <c r="G93" i="8"/>
  <c r="G126" i="8"/>
  <c r="G141" i="8"/>
  <c r="G92" i="8"/>
  <c r="G45" i="8"/>
  <c r="G48" i="8"/>
  <c r="G67" i="8"/>
  <c r="G87" i="8"/>
  <c r="AB96" i="8"/>
  <c r="G146" i="8"/>
  <c r="G107" i="8"/>
  <c r="G91" i="8"/>
  <c r="G133" i="8"/>
  <c r="G128" i="8"/>
  <c r="H128" i="8" s="1"/>
  <c r="G85" i="8"/>
  <c r="G77" i="8"/>
  <c r="G37" i="8"/>
  <c r="G138" i="8"/>
  <c r="G103" i="8"/>
  <c r="G43" i="8"/>
  <c r="G44" i="8"/>
  <c r="G63" i="8"/>
  <c r="G35" i="8"/>
  <c r="G143" i="8"/>
  <c r="G18" i="8"/>
  <c r="G75" i="8"/>
  <c r="G151" i="8"/>
  <c r="G36" i="8"/>
  <c r="G59" i="8"/>
  <c r="G10" i="8"/>
  <c r="G68" i="8"/>
  <c r="G56" i="8"/>
  <c r="G40" i="8"/>
  <c r="G137" i="8"/>
  <c r="G50" i="8"/>
  <c r="G94" i="8"/>
  <c r="G80" i="8"/>
  <c r="H80" i="8" s="1"/>
  <c r="G135" i="8"/>
  <c r="G119" i="8"/>
  <c r="G118" i="8"/>
  <c r="G132" i="8"/>
  <c r="AB98" i="8"/>
  <c r="AC99" i="8"/>
  <c r="AC100" i="8" s="1"/>
  <c r="AC99" i="23"/>
  <c r="AC100" i="23" s="1"/>
  <c r="AB99" i="23"/>
  <c r="AB100" i="23" s="1"/>
  <c r="AC101" i="23"/>
  <c r="AB101" i="23"/>
  <c r="M5" i="23"/>
  <c r="AC99" i="22"/>
  <c r="AC100" i="22" s="1"/>
  <c r="AB99" i="22"/>
  <c r="AB100" i="22" s="1"/>
  <c r="AB101" i="22"/>
  <c r="AC101" i="22"/>
  <c r="M5" i="22"/>
  <c r="G9" i="22" s="1"/>
  <c r="AB99" i="21"/>
  <c r="AB100" i="21" s="1"/>
  <c r="AC99" i="21"/>
  <c r="AC100" i="21" s="1"/>
  <c r="AB101" i="21"/>
  <c r="AC101" i="21"/>
  <c r="M5" i="21"/>
  <c r="G41" i="21" s="1"/>
  <c r="H26" i="10" l="1"/>
  <c r="H8" i="10"/>
  <c r="H20" i="10"/>
  <c r="H38" i="10"/>
  <c r="G30" i="22"/>
  <c r="H11" i="10"/>
  <c r="AB105" i="10"/>
  <c r="AD113" i="10" s="1"/>
  <c r="AD114" i="10" s="1"/>
  <c r="H14" i="10"/>
  <c r="G14" i="22"/>
  <c r="H41" i="10"/>
  <c r="G15" i="22"/>
  <c r="G11" i="22"/>
  <c r="G22" i="22"/>
  <c r="H35" i="10"/>
  <c r="H23" i="10"/>
  <c r="H17" i="10"/>
  <c r="G26" i="22"/>
  <c r="G34" i="22"/>
  <c r="G12" i="22"/>
  <c r="H29" i="10"/>
  <c r="H32" i="10"/>
  <c r="G33" i="22"/>
  <c r="G20" i="22"/>
  <c r="G25" i="22"/>
  <c r="G24" i="22"/>
  <c r="G23" i="22"/>
  <c r="G18" i="22"/>
  <c r="G21" i="22"/>
  <c r="H122" i="8"/>
  <c r="H56" i="8"/>
  <c r="H143" i="8"/>
  <c r="H77" i="8"/>
  <c r="H71" i="8"/>
  <c r="H104" i="8"/>
  <c r="H110" i="8"/>
  <c r="H113" i="8"/>
  <c r="H26" i="8"/>
  <c r="H23" i="8"/>
  <c r="H119" i="8"/>
  <c r="H65" i="8"/>
  <c r="H59" i="8"/>
  <c r="H44" i="8"/>
  <c r="H116" i="8"/>
  <c r="H53" i="8"/>
  <c r="H149" i="8"/>
  <c r="H20" i="8"/>
  <c r="H74" i="8"/>
  <c r="H101" i="8"/>
  <c r="H8" i="8"/>
  <c r="H137" i="8"/>
  <c r="H29" i="8"/>
  <c r="H92" i="8"/>
  <c r="H125" i="8"/>
  <c r="H83" i="8"/>
  <c r="H47" i="8"/>
  <c r="H17" i="8"/>
  <c r="H50" i="8"/>
  <c r="H68" i="8"/>
  <c r="H35" i="8"/>
  <c r="H107" i="8"/>
  <c r="H14" i="8"/>
  <c r="H38" i="8"/>
  <c r="H95" i="8"/>
  <c r="H86" i="8"/>
  <c r="H32" i="8"/>
  <c r="H89" i="8"/>
  <c r="H140" i="8"/>
  <c r="H41" i="8"/>
  <c r="H146" i="8"/>
  <c r="H62" i="8"/>
  <c r="H98" i="8"/>
  <c r="H11" i="8"/>
  <c r="H134" i="8"/>
  <c r="H131" i="8"/>
  <c r="AC105" i="8"/>
  <c r="AB105" i="8"/>
  <c r="AD113" i="8" s="1"/>
  <c r="C9" i="30" s="1"/>
  <c r="G42" i="23"/>
  <c r="G10" i="23"/>
  <c r="G33" i="23"/>
  <c r="G32" i="23"/>
  <c r="G31" i="23"/>
  <c r="AB96" i="23"/>
  <c r="AC96" i="23"/>
  <c r="AC105" i="23" s="1"/>
  <c r="G13" i="23"/>
  <c r="G34" i="23"/>
  <c r="G25" i="23"/>
  <c r="G38" i="23"/>
  <c r="G15" i="23"/>
  <c r="G24" i="23"/>
  <c r="G27" i="23"/>
  <c r="G12" i="23"/>
  <c r="G26" i="23"/>
  <c r="G30" i="23"/>
  <c r="G8" i="23"/>
  <c r="G9" i="23"/>
  <c r="G29" i="23"/>
  <c r="G43" i="23"/>
  <c r="G17" i="23"/>
  <c r="G14" i="23"/>
  <c r="G20" i="23"/>
  <c r="G16" i="23"/>
  <c r="G18" i="23"/>
  <c r="G39" i="23"/>
  <c r="G37" i="23"/>
  <c r="G40" i="23"/>
  <c r="G19" i="23"/>
  <c r="AB98" i="23"/>
  <c r="G28" i="23"/>
  <c r="G35" i="23"/>
  <c r="G23" i="23"/>
  <c r="G41" i="23"/>
  <c r="G22" i="23"/>
  <c r="G21" i="23"/>
  <c r="G36" i="23"/>
  <c r="G11" i="23"/>
  <c r="AC96" i="22"/>
  <c r="AC105" i="22" s="1"/>
  <c r="AB96" i="22"/>
  <c r="G31" i="22"/>
  <c r="G29" i="22"/>
  <c r="G39" i="22"/>
  <c r="G27" i="22"/>
  <c r="G19" i="22"/>
  <c r="G40" i="22"/>
  <c r="G36" i="22"/>
  <c r="G35" i="22"/>
  <c r="G41" i="22"/>
  <c r="G37" i="22"/>
  <c r="G13" i="22"/>
  <c r="G38" i="22"/>
  <c r="G16" i="22"/>
  <c r="G42" i="22"/>
  <c r="G17" i="22"/>
  <c r="G43" i="22"/>
  <c r="G8" i="22"/>
  <c r="G10" i="22"/>
  <c r="G28" i="22"/>
  <c r="G32" i="22"/>
  <c r="AB98" i="22"/>
  <c r="G32" i="21"/>
  <c r="G10" i="21"/>
  <c r="G43" i="21"/>
  <c r="G8" i="21"/>
  <c r="G18" i="21"/>
  <c r="G25" i="21"/>
  <c r="G17" i="21"/>
  <c r="G11" i="21"/>
  <c r="G24" i="21"/>
  <c r="G40" i="21"/>
  <c r="G22" i="21"/>
  <c r="G26" i="21"/>
  <c r="G31" i="21"/>
  <c r="G39" i="21"/>
  <c r="G29" i="21"/>
  <c r="AB96" i="21"/>
  <c r="AC96" i="21"/>
  <c r="AC105" i="21" s="1"/>
  <c r="G38" i="21"/>
  <c r="G34" i="21"/>
  <c r="G13" i="21"/>
  <c r="G35" i="21"/>
  <c r="G37" i="21"/>
  <c r="G15" i="21"/>
  <c r="G16" i="21"/>
  <c r="G20" i="21"/>
  <c r="G14" i="21"/>
  <c r="G12" i="21"/>
  <c r="G33" i="21"/>
  <c r="G19" i="21"/>
  <c r="G28" i="21"/>
  <c r="G9" i="21"/>
  <c r="G27" i="21"/>
  <c r="G42" i="21"/>
  <c r="G36" i="21"/>
  <c r="G21" i="21"/>
  <c r="G30" i="21"/>
  <c r="G23" i="21"/>
  <c r="AB98" i="21"/>
  <c r="H3" i="6" l="1"/>
  <c r="H3" i="4"/>
  <c r="H3" i="5"/>
  <c r="H41" i="21"/>
  <c r="H20" i="22"/>
  <c r="X44" i="10"/>
  <c r="Y44" i="10" s="1"/>
  <c r="AB116" i="10" s="1"/>
  <c r="H32" i="22"/>
  <c r="H11" i="22"/>
  <c r="H23" i="22"/>
  <c r="H29" i="22"/>
  <c r="H14" i="22"/>
  <c r="H41" i="22"/>
  <c r="H17" i="22"/>
  <c r="H26" i="22"/>
  <c r="H38" i="22"/>
  <c r="H11" i="21"/>
  <c r="H26" i="21"/>
  <c r="H3" i="1"/>
  <c r="AD114" i="8"/>
  <c r="X152" i="8"/>
  <c r="Y152" i="8" s="1"/>
  <c r="AB116" i="8" s="1"/>
  <c r="H144" i="31"/>
  <c r="C11" i="30" s="1"/>
  <c r="H29" i="23"/>
  <c r="H41" i="23"/>
  <c r="H35" i="23"/>
  <c r="H32" i="23"/>
  <c r="AB105" i="23"/>
  <c r="AD113" i="23" s="1"/>
  <c r="AD114" i="23" s="1"/>
  <c r="H23" i="23"/>
  <c r="H17" i="23"/>
  <c r="H11" i="23"/>
  <c r="H8" i="23"/>
  <c r="H26" i="23"/>
  <c r="H20" i="23"/>
  <c r="H14" i="23"/>
  <c r="H38" i="23"/>
  <c r="H35" i="22"/>
  <c r="H8" i="22"/>
  <c r="AB105" i="22"/>
  <c r="H38" i="21"/>
  <c r="H23" i="21"/>
  <c r="H17" i="21"/>
  <c r="H29" i="21"/>
  <c r="H8" i="21"/>
  <c r="H32" i="21"/>
  <c r="H14" i="21"/>
  <c r="AB105" i="21"/>
  <c r="H20" i="21"/>
  <c r="H35" i="21"/>
  <c r="AB119" i="10" l="1"/>
  <c r="AB119" i="8"/>
  <c r="X44" i="23"/>
  <c r="Y44" i="23" s="1"/>
  <c r="AB116" i="23" s="1"/>
  <c r="AD113" i="22"/>
  <c r="AD114" i="22" s="1"/>
  <c r="X44" i="22"/>
  <c r="Y44" i="22" s="1"/>
  <c r="AB116" i="22" s="1"/>
  <c r="AD113" i="21"/>
  <c r="AD114" i="21" s="1"/>
  <c r="X44" i="21"/>
  <c r="Y44" i="21" s="1"/>
  <c r="AB116" i="21" s="1"/>
  <c r="AB119" i="23" l="1"/>
  <c r="AB119" i="22"/>
  <c r="AB119" i="21"/>
</calcChain>
</file>

<file path=xl/comments1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153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2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3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4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5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sharedStrings.xml><?xml version="1.0" encoding="utf-8"?>
<sst xmlns="http://schemas.openxmlformats.org/spreadsheetml/2006/main" count="804" uniqueCount="183">
  <si>
    <t>Run 1</t>
  </si>
  <si>
    <t>Date</t>
  </si>
  <si>
    <t>Thermocycler</t>
  </si>
  <si>
    <t>Baseline</t>
  </si>
  <si>
    <t>Threshold</t>
  </si>
  <si>
    <t>Calibrators</t>
  </si>
  <si>
    <t>Wells</t>
  </si>
  <si>
    <t>Nr of copy</t>
  </si>
  <si>
    <t>Ct</t>
  </si>
  <si>
    <t>A2</t>
  </si>
  <si>
    <t>A1</t>
  </si>
  <si>
    <t>A3</t>
  </si>
  <si>
    <t>B1</t>
  </si>
  <si>
    <t>A4</t>
  </si>
  <si>
    <t>C1</t>
  </si>
  <si>
    <t>A5</t>
  </si>
  <si>
    <t>D1</t>
  </si>
  <si>
    <t>A6</t>
  </si>
  <si>
    <t>A7</t>
  </si>
  <si>
    <t>A8</t>
  </si>
  <si>
    <t>A9</t>
  </si>
  <si>
    <t>B2</t>
  </si>
  <si>
    <t>B3</t>
  </si>
  <si>
    <t>B4</t>
  </si>
  <si>
    <t>B5</t>
  </si>
  <si>
    <t>B6</t>
  </si>
  <si>
    <t>B7</t>
  </si>
  <si>
    <t>B8</t>
  </si>
  <si>
    <t>B9</t>
  </si>
  <si>
    <t>C2</t>
  </si>
  <si>
    <t>C3</t>
  </si>
  <si>
    <t>C4</t>
  </si>
  <si>
    <t>C5</t>
  </si>
  <si>
    <t>C6</t>
  </si>
  <si>
    <t>C7</t>
  </si>
  <si>
    <t>C8</t>
  </si>
  <si>
    <t>C9</t>
  </si>
  <si>
    <t>D2</t>
  </si>
  <si>
    <t>D3</t>
  </si>
  <si>
    <t>D4</t>
  </si>
  <si>
    <t>D5</t>
  </si>
  <si>
    <t>D6</t>
  </si>
  <si>
    <t>D7</t>
  </si>
  <si>
    <t>D8</t>
  </si>
  <si>
    <t>D9</t>
  </si>
  <si>
    <t>Run 2</t>
  </si>
  <si>
    <t>Run 3</t>
  </si>
  <si>
    <t>Run 4</t>
  </si>
  <si>
    <t>Estimation de la limite supérieure (cut-off) par régression inverse</t>
  </si>
  <si>
    <t>Détail des calculs</t>
  </si>
  <si>
    <t xml:space="preserve"> </t>
  </si>
  <si>
    <t>Régression linéaire</t>
  </si>
  <si>
    <r>
      <t>b</t>
    </r>
    <r>
      <rPr>
        <vertAlign val="subscript"/>
        <sz val="12"/>
        <rFont val="Arial"/>
        <family val="2"/>
      </rPr>
      <t>yx</t>
    </r>
  </si>
  <si>
    <t>intercept</t>
  </si>
  <si>
    <t>y =</t>
  </si>
  <si>
    <t>x+</t>
  </si>
  <si>
    <t>Calibration</t>
  </si>
  <si>
    <t>Puits</t>
  </si>
  <si>
    <t>Nombre de copies/5µl</t>
  </si>
  <si>
    <t>CP</t>
  </si>
  <si>
    <t>Dev std</t>
  </si>
  <si>
    <t>CP moy</t>
  </si>
  <si>
    <t>Calcul Nombre de copies/5µl</t>
  </si>
  <si>
    <t>Calcul Nombre de copies moy/5µl</t>
  </si>
  <si>
    <t xml:space="preserve">y </t>
  </si>
  <si>
    <t>x</t>
  </si>
  <si>
    <r>
      <t>E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ou  (y</t>
    </r>
    <r>
      <rPr>
        <vertAlign val="subscript"/>
        <sz val="10"/>
        <rFont val="Arial"/>
        <family val="2"/>
      </rPr>
      <t>ij</t>
    </r>
    <r>
      <rPr>
        <sz val="10"/>
        <rFont val="Arial"/>
        <family val="2"/>
      </rPr>
      <t xml:space="preserve"> - y</t>
    </r>
    <r>
      <rPr>
        <vertAlign val="superscript"/>
        <sz val="10"/>
        <rFont val="Arial"/>
        <family val="2"/>
      </rPr>
      <t>=</t>
    </r>
    <r>
      <rPr>
        <sz val="10"/>
        <rFont val="Arial"/>
        <family val="2"/>
      </rPr>
      <t>)</t>
    </r>
  </si>
  <si>
    <r>
      <t>CE</t>
    </r>
    <r>
      <rPr>
        <vertAlign val="subscript"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ou (y</t>
    </r>
    <r>
      <rPr>
        <vertAlign val="subscript"/>
        <sz val="10"/>
        <rFont val="Arial"/>
        <family val="2"/>
      </rPr>
      <t>ij</t>
    </r>
    <r>
      <rPr>
        <sz val="11"/>
        <color theme="1"/>
        <rFont val="Calibri"/>
        <family val="2"/>
        <scheme val="minor"/>
      </rPr>
      <t xml:space="preserve"> - y</t>
    </r>
    <r>
      <rPr>
        <vertAlign val="superscript"/>
        <sz val="10"/>
        <rFont val="Arial"/>
        <family val="2"/>
      </rPr>
      <t>=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0"/>
        <rFont val="Arial"/>
        <family val="2"/>
      </rPr>
      <t>2</t>
    </r>
  </si>
  <si>
    <r>
      <t>SCE</t>
    </r>
    <r>
      <rPr>
        <vertAlign val="subscript"/>
        <sz val="10"/>
        <rFont val="Arial"/>
        <family val="2"/>
      </rPr>
      <t>y</t>
    </r>
  </si>
  <si>
    <r>
      <t>E</t>
    </r>
    <r>
      <rPr>
        <vertAlign val="subscript"/>
        <sz val="10"/>
        <rFont val="Arial"/>
        <family val="2"/>
      </rPr>
      <t>x</t>
    </r>
  </si>
  <si>
    <r>
      <t>CE</t>
    </r>
    <r>
      <rPr>
        <vertAlign val="subscript"/>
        <sz val="10"/>
        <rFont val="Arial"/>
        <family val="2"/>
      </rPr>
      <t>x</t>
    </r>
  </si>
  <si>
    <r>
      <t>SCE</t>
    </r>
    <r>
      <rPr>
        <vertAlign val="subscript"/>
        <sz val="10"/>
        <rFont val="Arial"/>
        <family val="2"/>
      </rPr>
      <t>x</t>
    </r>
  </si>
  <si>
    <t>PE</t>
  </si>
  <si>
    <t>SPE</t>
  </si>
  <si>
    <r>
      <t>SPE</t>
    </r>
    <r>
      <rPr>
        <vertAlign val="superscript"/>
        <sz val="10"/>
        <rFont val="Arial"/>
        <family val="2"/>
      </rPr>
      <t>2</t>
    </r>
  </si>
  <si>
    <r>
      <t>SPE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/SCE</t>
    </r>
    <r>
      <rPr>
        <vertAlign val="subscript"/>
        <sz val="10"/>
        <rFont val="Arial"/>
        <family val="2"/>
      </rPr>
      <t>x</t>
    </r>
  </si>
  <si>
    <r>
      <t>SCE</t>
    </r>
    <r>
      <rPr>
        <vertAlign val="subscript"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-SPE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/SCE</t>
    </r>
    <r>
      <rPr>
        <vertAlign val="subscript"/>
        <sz val="10"/>
        <rFont val="Arial"/>
        <family val="2"/>
      </rPr>
      <t>x</t>
    </r>
  </si>
  <si>
    <r>
      <t>s</t>
    </r>
    <r>
      <rPr>
        <vertAlign val="superscript"/>
        <sz val="18"/>
        <rFont val="Symbol"/>
        <family val="1"/>
        <charset val="2"/>
      </rPr>
      <t>2</t>
    </r>
    <r>
      <rPr>
        <vertAlign val="subscript"/>
        <sz val="18"/>
        <rFont val="Arial"/>
        <family val="2"/>
      </rPr>
      <t>Y.x</t>
    </r>
  </si>
  <si>
    <t>[ ]</t>
  </si>
  <si>
    <t>√</t>
  </si>
  <si>
    <t>Représentation graphique de la régression linéaire classique</t>
  </si>
  <si>
    <t>Estimation de la limite supérieure (cut-off) par régression inverse (Draper et Smith, 1966)</t>
  </si>
  <si>
    <t>Symbôles Dagnelie</t>
  </si>
  <si>
    <t>Avec g</t>
  </si>
  <si>
    <t>g=0</t>
  </si>
  <si>
    <t>Formules Draper &amp; Smith</t>
  </si>
  <si>
    <t>sas</t>
  </si>
  <si>
    <t>a</t>
  </si>
  <si>
    <t>alpha</t>
  </si>
  <si>
    <r>
      <t>t</t>
    </r>
    <r>
      <rPr>
        <vertAlign val="subscript"/>
        <sz val="14"/>
        <color indexed="10"/>
        <rFont val="Arial"/>
        <family val="2"/>
      </rPr>
      <t>(1-</t>
    </r>
    <r>
      <rPr>
        <vertAlign val="subscript"/>
        <sz val="14"/>
        <color indexed="10"/>
        <rFont val="Symbol"/>
        <family val="1"/>
        <charset val="2"/>
      </rPr>
      <t>a</t>
    </r>
    <r>
      <rPr>
        <vertAlign val="subscript"/>
        <sz val="14"/>
        <color indexed="10"/>
        <rFont val="Arial"/>
        <family val="2"/>
      </rPr>
      <t>/2)</t>
    </r>
  </si>
  <si>
    <t>t</t>
  </si>
  <si>
    <t>t=tinv(coef,df)</t>
  </si>
  <si>
    <t>coef=1-alpha/2</t>
  </si>
  <si>
    <t>df=n-2</t>
  </si>
  <si>
    <r>
      <t>x</t>
    </r>
    <r>
      <rPr>
        <vertAlign val="subscript"/>
        <sz val="14"/>
        <color indexed="10"/>
        <rFont val="Arial"/>
        <family val="2"/>
      </rPr>
      <t>0</t>
    </r>
  </si>
  <si>
    <r>
      <t>X</t>
    </r>
    <r>
      <rPr>
        <vertAlign val="subscript"/>
        <sz val="14"/>
        <rFont val="Arial"/>
        <family val="2"/>
      </rPr>
      <t>0</t>
    </r>
  </si>
  <si>
    <t>xpred</t>
  </si>
  <si>
    <r>
      <t>x</t>
    </r>
    <r>
      <rPr>
        <vertAlign val="superscript"/>
        <sz val="14"/>
        <color indexed="10"/>
        <rFont val="Arial"/>
        <family val="2"/>
      </rPr>
      <t>=</t>
    </r>
  </si>
  <si>
    <r>
      <t>X</t>
    </r>
    <r>
      <rPr>
        <vertAlign val="subscript"/>
        <sz val="14"/>
        <rFont val="Arial"/>
        <family val="2"/>
      </rPr>
      <t>m</t>
    </r>
  </si>
  <si>
    <t>xmean</t>
  </si>
  <si>
    <t>g</t>
  </si>
  <si>
    <t>(mse*t**2)/(css*b1**2)</t>
  </si>
  <si>
    <r>
      <t>s=racine(</t>
    </r>
    <r>
      <rPr>
        <sz val="14"/>
        <color indexed="10"/>
        <rFont val="Symbol"/>
        <family val="1"/>
        <charset val="2"/>
      </rPr>
      <t>s</t>
    </r>
    <r>
      <rPr>
        <vertAlign val="superscript"/>
        <sz val="14"/>
        <color indexed="10"/>
        <rFont val="Arial"/>
        <family val="2"/>
      </rPr>
      <t>2</t>
    </r>
    <r>
      <rPr>
        <vertAlign val="subscript"/>
        <sz val="14"/>
        <color indexed="10"/>
        <rFont val="Arial"/>
        <family val="2"/>
      </rPr>
      <t>Y.x</t>
    </r>
    <r>
      <rPr>
        <sz val="14"/>
        <color indexed="10"/>
        <rFont val="Arial"/>
        <family val="2"/>
      </rPr>
      <t>)</t>
    </r>
  </si>
  <si>
    <t>s</t>
  </si>
  <si>
    <t>_rmse_</t>
  </si>
  <si>
    <t>s2Y.x=mse</t>
  </si>
  <si>
    <r>
      <t>t</t>
    </r>
    <r>
      <rPr>
        <vertAlign val="subscript"/>
        <sz val="14"/>
        <color indexed="10"/>
        <rFont val="Arial"/>
        <family val="2"/>
      </rPr>
      <t>(1-</t>
    </r>
    <r>
      <rPr>
        <vertAlign val="subscript"/>
        <sz val="14"/>
        <color indexed="10"/>
        <rFont val="Symbol"/>
        <family val="1"/>
        <charset val="2"/>
      </rPr>
      <t>a</t>
    </r>
    <r>
      <rPr>
        <vertAlign val="subscript"/>
        <sz val="14"/>
        <color indexed="10"/>
        <rFont val="Arial"/>
        <family val="2"/>
      </rPr>
      <t>/2)</t>
    </r>
    <r>
      <rPr>
        <sz val="14"/>
        <color indexed="10"/>
        <rFont val="Arial"/>
        <family val="2"/>
      </rPr>
      <t>*s</t>
    </r>
  </si>
  <si>
    <t>ts</t>
  </si>
  <si>
    <t>t*s</t>
  </si>
  <si>
    <r>
      <t>b</t>
    </r>
    <r>
      <rPr>
        <vertAlign val="subscript"/>
        <sz val="14"/>
        <color indexed="10"/>
        <rFont val="Arial"/>
        <family val="2"/>
      </rPr>
      <t>yx</t>
    </r>
  </si>
  <si>
    <t>b</t>
  </si>
  <si>
    <t>b1</t>
  </si>
  <si>
    <t>SCE(x)</t>
  </si>
  <si>
    <r>
      <t>S</t>
    </r>
    <r>
      <rPr>
        <vertAlign val="subscript"/>
        <sz val="14"/>
        <rFont val="Arial"/>
        <family val="2"/>
      </rPr>
      <t>xx</t>
    </r>
  </si>
  <si>
    <t>css</t>
  </si>
  <si>
    <t>n</t>
  </si>
  <si>
    <r>
      <t>X</t>
    </r>
    <r>
      <rPr>
        <vertAlign val="subscript"/>
        <sz val="14"/>
        <color indexed="10"/>
        <rFont val="Arial"/>
        <family val="2"/>
      </rPr>
      <t>2</t>
    </r>
    <r>
      <rPr>
        <sz val="14"/>
        <color indexed="10"/>
        <rFont val="Arial"/>
        <family val="2"/>
      </rPr>
      <t>(y</t>
    </r>
    <r>
      <rPr>
        <vertAlign val="subscript"/>
        <sz val="14"/>
        <color indexed="10"/>
        <rFont val="Arial"/>
        <family val="2"/>
      </rPr>
      <t>0</t>
    </r>
    <r>
      <rPr>
        <sz val="14"/>
        <color indexed="10"/>
        <rFont val="Arial"/>
        <family val="2"/>
      </rPr>
      <t>)</t>
    </r>
  </si>
  <si>
    <r>
      <t>X</t>
    </r>
    <r>
      <rPr>
        <vertAlign val="subscript"/>
        <sz val="14"/>
        <color indexed="10"/>
        <rFont val="Arial"/>
        <family val="2"/>
      </rPr>
      <t>U</t>
    </r>
  </si>
  <si>
    <t>upperg</t>
  </si>
  <si>
    <t>Références</t>
  </si>
  <si>
    <r>
      <t xml:space="preserve">Dagnelie, P. </t>
    </r>
    <r>
      <rPr>
        <sz val="11"/>
        <color theme="1"/>
        <rFont val="Calibri"/>
        <family val="2"/>
        <scheme val="minor"/>
      </rPr>
      <t>(1998). Statistique théorique et appliquée. Tome 2. Inférence statistique à une et à deux dimensions. Paris et Bruxelles, De Boeck et Larcier, 659 pp,</t>
    </r>
  </si>
  <si>
    <t>formule n°2 -  page 430, 2° relative aux limites de confiance des valeurs individuelles</t>
  </si>
  <si>
    <r>
      <t xml:space="preserve">Draper, N.R. &amp; Smith, H. </t>
    </r>
    <r>
      <rPr>
        <sz val="11"/>
        <color theme="1"/>
        <rFont val="Calibri"/>
        <family val="2"/>
        <scheme val="minor"/>
      </rPr>
      <t>(1966). Applied regression analysis. New York, John Wiley &amp; Sons, 709 pp. - formule 1.7.6 - page 49 avec application pour les valeurs individuelles (voir page 50)</t>
    </r>
  </si>
  <si>
    <t>Vérification de l'estimation de la limite supérieure par estimation des intervalles de confiance d'une valeur estimée (Dagnelie, 1998)</t>
  </si>
  <si>
    <r>
      <t>X</t>
    </r>
    <r>
      <rPr>
        <b/>
        <vertAlign val="subscript"/>
        <sz val="12"/>
        <color indexed="10"/>
        <rFont val="Arial"/>
        <family val="2"/>
      </rPr>
      <t xml:space="preserve">U </t>
    </r>
    <r>
      <rPr>
        <b/>
        <sz val="10"/>
        <color indexed="10"/>
        <rFont val="Arial"/>
        <family val="2"/>
      </rPr>
      <t>(=limite supérieure pour y=0 =cut-off)=</t>
    </r>
  </si>
  <si>
    <r>
      <t>valeur de y pour X</t>
    </r>
    <r>
      <rPr>
        <b/>
        <vertAlign val="subscript"/>
        <sz val="12"/>
        <rFont val="Arial"/>
        <family val="2"/>
      </rPr>
      <t xml:space="preserve">U  </t>
    </r>
    <r>
      <rPr>
        <b/>
        <sz val="12"/>
        <rFont val="Arial"/>
        <family val="2"/>
      </rPr>
      <t>=y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</t>
    </r>
  </si>
  <si>
    <r>
      <t>y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)-y(x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)=</t>
    </r>
  </si>
  <si>
    <r>
      <t>=t(1-</t>
    </r>
    <r>
      <rPr>
        <sz val="11"/>
        <color indexed="10"/>
        <rFont val="Symbol"/>
        <family val="1"/>
        <charset val="2"/>
      </rPr>
      <t>a</t>
    </r>
    <r>
      <rPr>
        <sz val="11"/>
        <color indexed="10"/>
        <rFont val="Arial"/>
        <family val="2"/>
      </rPr>
      <t>/2)*(racine(s</t>
    </r>
    <r>
      <rPr>
        <vertAlign val="superscript"/>
        <sz val="11"/>
        <color indexed="10"/>
        <rFont val="Arial"/>
        <family val="2"/>
      </rPr>
      <t>2</t>
    </r>
    <r>
      <rPr>
        <vertAlign val="subscript"/>
        <sz val="11"/>
        <color indexed="10"/>
        <rFont val="Arial"/>
        <family val="2"/>
      </rPr>
      <t>Y.x</t>
    </r>
    <r>
      <rPr>
        <sz val="11"/>
        <color indexed="10"/>
        <rFont val="Arial"/>
        <family val="2"/>
      </rPr>
      <t xml:space="preserve"> * [ ]))</t>
    </r>
  </si>
  <si>
    <r>
      <t>y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)=</t>
    </r>
  </si>
  <si>
    <t>La valeur du y au niveau du cut-off est bien équivalente à 0</t>
  </si>
  <si>
    <r>
      <t>=y</t>
    </r>
    <r>
      <rPr>
        <sz val="11"/>
        <color indexed="10"/>
        <rFont val="Arial"/>
        <family val="2"/>
      </rPr>
      <t>(x</t>
    </r>
    <r>
      <rPr>
        <vertAlign val="subscript"/>
        <sz val="11"/>
        <color indexed="10"/>
        <rFont val="Arial"/>
        <family val="2"/>
      </rPr>
      <t>U</t>
    </r>
    <r>
      <rPr>
        <sz val="11"/>
        <color indexed="10"/>
        <rFont val="Arial"/>
        <family val="2"/>
      </rPr>
      <t>)+t(1-</t>
    </r>
    <r>
      <rPr>
        <sz val="11"/>
        <color indexed="10"/>
        <rFont val="Symbol"/>
        <family val="1"/>
        <charset val="2"/>
      </rPr>
      <t>a</t>
    </r>
    <r>
      <rPr>
        <sz val="11"/>
        <color indexed="10"/>
        <rFont val="Arial"/>
        <family val="2"/>
      </rPr>
      <t>/2)*(racine(s</t>
    </r>
    <r>
      <rPr>
        <vertAlign val="superscript"/>
        <sz val="11"/>
        <color indexed="10"/>
        <rFont val="Arial"/>
        <family val="2"/>
      </rPr>
      <t>2</t>
    </r>
    <r>
      <rPr>
        <vertAlign val="subscript"/>
        <sz val="11"/>
        <color indexed="10"/>
        <rFont val="Arial"/>
        <family val="2"/>
      </rPr>
      <t>Y.x</t>
    </r>
    <r>
      <rPr>
        <sz val="11"/>
        <color indexed="10"/>
        <rFont val="Arial"/>
        <family val="2"/>
      </rPr>
      <t xml:space="preserve"> * [ ]))</t>
    </r>
  </si>
  <si>
    <r>
      <t>y</t>
    </r>
    <r>
      <rPr>
        <vertAlign val="superscript"/>
        <sz val="18"/>
        <color indexed="10"/>
        <rFont val="Arial"/>
        <family val="2"/>
      </rPr>
      <t>=</t>
    </r>
  </si>
  <si>
    <r>
      <t>y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y</t>
    </r>
    <r>
      <rPr>
        <vertAlign val="superscript"/>
        <sz val="14"/>
        <color indexed="10"/>
        <rFont val="Arial"/>
        <family val="2"/>
      </rPr>
      <t>=</t>
    </r>
  </si>
  <si>
    <r>
      <t>(y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y</t>
    </r>
    <r>
      <rPr>
        <vertAlign val="superscript"/>
        <sz val="14"/>
        <color indexed="10"/>
        <rFont val="Arial"/>
        <family val="2"/>
      </rPr>
      <t>=</t>
    </r>
    <r>
      <rPr>
        <sz val="14"/>
        <color indexed="10"/>
        <rFont val="Arial"/>
        <family val="2"/>
      </rPr>
      <t>)</t>
    </r>
    <r>
      <rPr>
        <vertAlign val="superscript"/>
        <sz val="14"/>
        <color indexed="10"/>
        <rFont val="Arial"/>
        <family val="2"/>
      </rPr>
      <t>2</t>
    </r>
  </si>
  <si>
    <t>SCE(y)</t>
  </si>
  <si>
    <r>
      <t>x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x</t>
    </r>
    <r>
      <rPr>
        <vertAlign val="superscript"/>
        <sz val="14"/>
        <color indexed="10"/>
        <rFont val="Arial"/>
        <family val="2"/>
      </rPr>
      <t>=</t>
    </r>
  </si>
  <si>
    <r>
      <t>(x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x</t>
    </r>
    <r>
      <rPr>
        <vertAlign val="superscript"/>
        <sz val="14"/>
        <color indexed="10"/>
        <rFont val="Arial"/>
        <family val="2"/>
      </rPr>
      <t>=</t>
    </r>
    <r>
      <rPr>
        <sz val="14"/>
        <color indexed="10"/>
        <rFont val="Arial"/>
        <family val="2"/>
      </rPr>
      <t>)</t>
    </r>
    <r>
      <rPr>
        <vertAlign val="superscript"/>
        <sz val="14"/>
        <color indexed="10"/>
        <rFont val="Arial"/>
        <family val="2"/>
      </rPr>
      <t>2</t>
    </r>
  </si>
  <si>
    <r>
      <t>SCE(x) ou S</t>
    </r>
    <r>
      <rPr>
        <vertAlign val="subscript"/>
        <sz val="12"/>
        <color indexed="10"/>
        <rFont val="Arial"/>
        <family val="2"/>
      </rPr>
      <t>xx</t>
    </r>
  </si>
  <si>
    <t>PE(x,y)</t>
  </si>
  <si>
    <t>SPE(x,y)</t>
  </si>
  <si>
    <r>
      <t>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</t>
    </r>
  </si>
  <si>
    <r>
      <t>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(x,y)/SCE(x)</t>
    </r>
  </si>
  <si>
    <r>
      <t>SCE(y)-SPE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(x,y)/SCE(x)</t>
    </r>
  </si>
  <si>
    <r>
      <t>s</t>
    </r>
    <r>
      <rPr>
        <vertAlign val="superscript"/>
        <sz val="18"/>
        <color indexed="10"/>
        <rFont val="Symbol"/>
        <family val="1"/>
        <charset val="2"/>
      </rPr>
      <t>2</t>
    </r>
    <r>
      <rPr>
        <vertAlign val="subscript"/>
        <sz val="18"/>
        <color indexed="10"/>
        <rFont val="Arial"/>
        <family val="2"/>
      </rPr>
      <t>Y.x</t>
    </r>
  </si>
  <si>
    <t>[ ] de la formule Dagnelie</t>
  </si>
  <si>
    <r>
      <t>s=racine(s</t>
    </r>
    <r>
      <rPr>
        <vertAlign val="superscript"/>
        <sz val="16"/>
        <color indexed="10"/>
        <rFont val="Arial"/>
        <family val="2"/>
      </rPr>
      <t>2</t>
    </r>
    <r>
      <rPr>
        <vertAlign val="subscript"/>
        <sz val="16"/>
        <color indexed="10"/>
        <rFont val="Arial"/>
        <family val="2"/>
      </rPr>
      <t>Y.x</t>
    </r>
    <r>
      <rPr>
        <sz val="16"/>
        <color indexed="10"/>
        <rFont val="Arial"/>
        <family val="2"/>
      </rPr>
      <t xml:space="preserve"> * [ ])</t>
    </r>
  </si>
  <si>
    <t>racine(s2Y.x)=_RMSE_</t>
  </si>
  <si>
    <t>Plasmide ruminant</t>
  </si>
  <si>
    <t>Calibrants</t>
  </si>
  <si>
    <t>Exact copy numbers</t>
  </si>
  <si>
    <t xml:space="preserve">After having filled in the cells with your Ct values, a number must appear in the cells "Cut-off". </t>
  </si>
  <si>
    <t>cycles</t>
  </si>
  <si>
    <r>
      <t xml:space="preserve">Change of decimal symbol in your Ct values. </t>
    </r>
    <r>
      <rPr>
        <b/>
        <u/>
        <sz val="11"/>
        <color indexed="10"/>
        <rFont val="Calibri"/>
        <family val="2"/>
      </rPr>
      <t>If the problem remains, please contact the EURL-AP.</t>
    </r>
  </si>
  <si>
    <t xml:space="preserve">If not (####### will appear in the cell), check that your format for the numbers is correct. </t>
  </si>
  <si>
    <t>The problem can be due to your decimal symbol (the dot "." or the comma ",")</t>
  </si>
  <si>
    <t>}</t>
  </si>
  <si>
    <t>Introduce the exact values of copy numbers</t>
  </si>
  <si>
    <t>Ü</t>
  </si>
  <si>
    <r>
      <t xml:space="preserve">The cut-off of your PCR platform will be determined after performing </t>
    </r>
    <r>
      <rPr>
        <b/>
        <u/>
        <sz val="11"/>
        <color indexed="10"/>
        <rFont val="Calibri"/>
        <family val="2"/>
      </rPr>
      <t>16 calibrations</t>
    </r>
    <r>
      <rPr>
        <b/>
        <sz val="11"/>
        <color indexed="10"/>
        <rFont val="Calibri"/>
        <family val="2"/>
      </rPr>
      <t xml:space="preserve"> (run1, run 2, run 3 and run 4)</t>
    </r>
  </si>
  <si>
    <t>Ordonnée à l'origine</t>
  </si>
  <si>
    <t>Nbre copies</t>
  </si>
  <si>
    <t>Log nbre copies</t>
  </si>
  <si>
    <t xml:space="preserve">Pente </t>
  </si>
  <si>
    <t>Number of copies
 at the Cut-off</t>
  </si>
  <si>
    <t>copies</t>
  </si>
  <si>
    <t>ð</t>
  </si>
  <si>
    <t>Mean</t>
  </si>
  <si>
    <t>SD</t>
  </si>
  <si>
    <t>Mean - 3 SD</t>
  </si>
  <si>
    <t>Mean + 3 SD</t>
  </si>
  <si>
    <t>640  copies / 5 µl</t>
  </si>
  <si>
    <t>160 copies / 5 µl</t>
  </si>
  <si>
    <t>40 copies / 5 µl</t>
  </si>
  <si>
    <t>Cut-off at 5 copies</t>
  </si>
  <si>
    <r>
      <t xml:space="preserve">Cut-off at </t>
    </r>
    <r>
      <rPr>
        <b/>
        <sz val="12"/>
        <color indexed="10"/>
        <rFont val="Calibri"/>
        <family val="2"/>
      </rPr>
      <t>5</t>
    </r>
    <r>
      <rPr>
        <b/>
        <sz val="12"/>
        <color indexed="8"/>
        <rFont val="Calibri"/>
        <family val="2"/>
      </rPr>
      <t xml:space="preserve"> copies</t>
    </r>
  </si>
  <si>
    <t>Nombre de copies au cut-off 5 copies</t>
  </si>
  <si>
    <r>
      <t>Determination of the cut-off of a PCR platform
(</t>
    </r>
    <r>
      <rPr>
        <b/>
        <sz val="16"/>
        <color rgb="FFFF0000"/>
        <rFont val="Calibri"/>
        <family val="2"/>
        <scheme val="minor"/>
      </rPr>
      <t>Pig</t>
    </r>
    <r>
      <rPr>
        <b/>
        <sz val="16"/>
        <color theme="1"/>
        <rFont val="Calibri"/>
        <family val="2"/>
        <scheme val="minor"/>
      </rPr>
      <t xml:space="preserve"> PCR test)</t>
    </r>
  </si>
  <si>
    <r>
      <rPr>
        <sz val="48"/>
        <color rgb="FFFF0000"/>
        <rFont val="Calibri"/>
        <family val="2"/>
        <scheme val="minor"/>
      </rPr>
      <t>Pig</t>
    </r>
    <r>
      <rPr>
        <sz val="48"/>
        <color theme="1"/>
        <rFont val="Calibri"/>
        <family val="2"/>
        <scheme val="minor"/>
      </rPr>
      <t xml:space="preserve">
cut-off</t>
    </r>
  </si>
  <si>
    <r>
      <t xml:space="preserve">The number of copies at the cut-off
must be </t>
    </r>
    <r>
      <rPr>
        <b/>
        <i/>
        <u/>
        <sz val="11"/>
        <color theme="3"/>
        <rFont val="Calibri"/>
        <family val="2"/>
      </rPr>
      <t>&gt; 3</t>
    </r>
    <r>
      <rPr>
        <b/>
        <sz val="11"/>
        <color indexed="10"/>
        <rFont val="Calibri"/>
        <family val="2"/>
      </rPr>
      <t xml:space="preserve"> copies</t>
    </r>
  </si>
  <si>
    <r>
      <rPr>
        <b/>
        <sz val="11"/>
        <color indexed="8"/>
        <rFont val="Calibri"/>
        <family val="2"/>
      </rPr>
      <t xml:space="preserve">European Union Reference Laboratory for Animal Proteins in feedingstuffs </t>
    </r>
    <r>
      <rPr>
        <sz val="11"/>
        <color theme="1"/>
        <rFont val="Calibri"/>
        <family val="2"/>
        <scheme val="minor"/>
      </rPr>
      <t xml:space="preserve">
Walloon Agricultural Research Centre, Knowledge and Valorisation of Agricultural Products Department (U12)
Henseval Building, Chaussée de Namur 24,  B – 5030  GEMBLOUX
Tel : 32 (0) 81 87 52 28      Fax : 32 (0) 81 87 40 09
e-mail: </t>
    </r>
    <r>
      <rPr>
        <u/>
        <sz val="11"/>
        <color indexed="30"/>
        <rFont val="Calibri"/>
        <family val="2"/>
      </rPr>
      <t>secretary@eurl.craw.eu</t>
    </r>
    <r>
      <rPr>
        <sz val="11"/>
        <color theme="1"/>
        <rFont val="Calibri"/>
        <family val="2"/>
        <scheme val="minor"/>
      </rPr>
      <t xml:space="preserve">    Internet : </t>
    </r>
    <r>
      <rPr>
        <u/>
        <sz val="11"/>
        <color indexed="30"/>
        <rFont val="Calibri"/>
        <family val="2"/>
      </rPr>
      <t>https://www.eurl.craw.eu</t>
    </r>
    <r>
      <rPr>
        <sz val="11"/>
        <color theme="1"/>
        <rFont val="Calibri"/>
        <family val="2"/>
        <scheme val="minor"/>
      </rPr>
      <t xml:space="preserve">
</t>
    </r>
  </si>
  <si>
    <t>Version 1.0</t>
  </si>
  <si>
    <t>Publication date  13.09.2021</t>
  </si>
  <si>
    <t>Applicable on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</si>
</sst>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00000"/>
    <numFmt numFmtId="166" formatCode="0.0000"/>
    <numFmt numFmtId="167" formatCode="0.000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8"/>
      <name val="Symbol"/>
      <family val="1"/>
      <charset val="2"/>
    </font>
    <font>
      <vertAlign val="superscript"/>
      <sz val="18"/>
      <name val="Symbol"/>
      <family val="1"/>
      <charset val="2"/>
    </font>
    <font>
      <vertAlign val="subscript"/>
      <sz val="18"/>
      <name val="Arial"/>
      <family val="2"/>
    </font>
    <font>
      <sz val="10"/>
      <name val="Symbol"/>
      <family val="1"/>
      <charset val="2"/>
    </font>
    <font>
      <sz val="16"/>
      <name val="Arial"/>
      <family val="2"/>
    </font>
    <font>
      <i/>
      <sz val="10"/>
      <name val="Arial"/>
      <family val="2"/>
    </font>
    <font>
      <sz val="14"/>
      <color indexed="10"/>
      <name val="Symbol"/>
      <family val="1"/>
      <charset val="2"/>
    </font>
    <font>
      <sz val="14"/>
      <name val="Symbol"/>
      <family val="1"/>
      <charset val="2"/>
    </font>
    <font>
      <sz val="14"/>
      <color indexed="10"/>
      <name val="Arial"/>
      <family val="2"/>
    </font>
    <font>
      <vertAlign val="subscript"/>
      <sz val="14"/>
      <color indexed="10"/>
      <name val="Arial"/>
      <family val="2"/>
    </font>
    <font>
      <vertAlign val="subscript"/>
      <sz val="14"/>
      <color indexed="10"/>
      <name val="Symbol"/>
      <family val="1"/>
      <charset val="2"/>
    </font>
    <font>
      <vertAlign val="subscript"/>
      <sz val="14"/>
      <name val="Arial"/>
      <family val="2"/>
    </font>
    <font>
      <vertAlign val="superscript"/>
      <sz val="14"/>
      <color indexed="10"/>
      <name val="Arial"/>
      <family val="2"/>
    </font>
    <font>
      <i/>
      <sz val="14"/>
      <color indexed="10"/>
      <name val="Arial"/>
      <family val="2"/>
    </font>
    <font>
      <b/>
      <vertAlign val="subscript"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2"/>
      <name val="Arial"/>
      <family val="2"/>
    </font>
    <font>
      <sz val="11"/>
      <color indexed="10"/>
      <name val="Arial"/>
      <family val="2"/>
    </font>
    <font>
      <sz val="11"/>
      <color indexed="10"/>
      <name val="Symbol"/>
      <family val="1"/>
      <charset val="2"/>
    </font>
    <font>
      <vertAlign val="superscript"/>
      <sz val="11"/>
      <color indexed="10"/>
      <name val="Arial"/>
      <family val="2"/>
    </font>
    <font>
      <vertAlign val="subscript"/>
      <sz val="11"/>
      <color indexed="10"/>
      <name val="Arial"/>
      <family val="2"/>
    </font>
    <font>
      <vertAlign val="subscript"/>
      <sz val="12"/>
      <color indexed="10"/>
      <name val="Arial"/>
      <family val="2"/>
    </font>
    <font>
      <vertAlign val="superscript"/>
      <sz val="12"/>
      <color indexed="10"/>
      <name val="Arial"/>
      <family val="2"/>
    </font>
    <font>
      <sz val="18"/>
      <color indexed="10"/>
      <name val="Symbol"/>
      <family val="1"/>
      <charset val="2"/>
    </font>
    <font>
      <vertAlign val="superscript"/>
      <sz val="18"/>
      <color indexed="10"/>
      <name val="Symbol"/>
      <family val="1"/>
      <charset val="2"/>
    </font>
    <font>
      <vertAlign val="subscript"/>
      <sz val="18"/>
      <color indexed="10"/>
      <name val="Arial"/>
      <family val="2"/>
    </font>
    <font>
      <sz val="16"/>
      <color indexed="10"/>
      <name val="Arial"/>
      <family val="2"/>
    </font>
    <font>
      <vertAlign val="superscript"/>
      <sz val="16"/>
      <color indexed="10"/>
      <name val="Arial"/>
      <family val="2"/>
    </font>
    <font>
      <vertAlign val="subscript"/>
      <sz val="16"/>
      <color indexed="10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vertAlign val="superscript"/>
      <sz val="1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6"/>
      <color rgb="FFFF0000"/>
      <name val="Symbol"/>
      <family val="1"/>
      <charset val="2"/>
    </font>
    <font>
      <b/>
      <sz val="16"/>
      <color theme="1"/>
      <name val="Calibri"/>
      <family val="2"/>
      <scheme val="minor"/>
    </font>
    <font>
      <sz val="26"/>
      <color rgb="FFFF0000"/>
      <name val="Wingdings"/>
      <charset val="2"/>
    </font>
    <font>
      <sz val="48"/>
      <color rgb="FFFF0000"/>
      <name val="Symbol"/>
      <family val="1"/>
      <charset val="2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3"/>
      <name val="Calibri"/>
      <family val="2"/>
    </font>
    <font>
      <b/>
      <sz val="1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10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9" fillId="2" borderId="0" xfId="7" applyFont="1" applyFill="1"/>
    <xf numFmtId="0" fontId="5" fillId="2" borderId="0" xfId="7" applyFill="1"/>
    <xf numFmtId="0" fontId="5" fillId="0" borderId="0" xfId="7" applyFill="1"/>
    <xf numFmtId="0" fontId="5" fillId="0" borderId="0" xfId="7"/>
    <xf numFmtId="0" fontId="9" fillId="0" borderId="0" xfId="7" applyFont="1" applyFill="1"/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Alignment="1">
      <alignment horizontal="left"/>
    </xf>
    <xf numFmtId="0" fontId="8" fillId="0" borderId="0" xfId="7" applyFont="1" applyAlignment="1">
      <alignment horizontal="right"/>
    </xf>
    <xf numFmtId="164" fontId="8" fillId="0" borderId="0" xfId="7" applyNumberFormat="1" applyFont="1"/>
    <xf numFmtId="0" fontId="3" fillId="0" borderId="0" xfId="7" applyFont="1" applyAlignment="1">
      <alignment horizontal="left"/>
    </xf>
    <xf numFmtId="0" fontId="5" fillId="0" borderId="0" xfId="7" applyBorder="1" applyAlignment="1">
      <alignment horizontal="center" vertical="center" wrapText="1"/>
    </xf>
    <xf numFmtId="0" fontId="2" fillId="3" borderId="1" xfId="7" applyFont="1" applyFill="1" applyBorder="1" applyAlignment="1">
      <alignment horizontal="center"/>
    </xf>
    <xf numFmtId="0" fontId="2" fillId="0" borderId="0" xfId="7" applyFont="1" applyFill="1" applyAlignment="1">
      <alignment horizontal="center"/>
    </xf>
    <xf numFmtId="0" fontId="2" fillId="3" borderId="2" xfId="7" applyFont="1" applyFill="1" applyBorder="1" applyAlignment="1">
      <alignment horizontal="center"/>
    </xf>
    <xf numFmtId="1" fontId="5" fillId="0" borderId="0" xfId="7" applyNumberFormat="1" applyBorder="1"/>
    <xf numFmtId="0" fontId="3" fillId="4" borderId="3" xfId="7" applyFont="1" applyFill="1" applyBorder="1" applyAlignment="1">
      <alignment horizontal="right"/>
    </xf>
    <xf numFmtId="165" fontId="3" fillId="4" borderId="4" xfId="7" applyNumberFormat="1" applyFont="1" applyFill="1" applyBorder="1"/>
    <xf numFmtId="0" fontId="3" fillId="4" borderId="4" xfId="7" applyFont="1" applyFill="1" applyBorder="1"/>
    <xf numFmtId="0" fontId="3" fillId="4" borderId="5" xfId="7" applyFont="1" applyFill="1" applyBorder="1" applyAlignment="1">
      <alignment horizontal="left"/>
    </xf>
    <xf numFmtId="0" fontId="5" fillId="0" borderId="6" xfId="7" applyBorder="1"/>
    <xf numFmtId="0" fontId="5" fillId="0" borderId="6" xfId="7" applyBorder="1" applyAlignment="1">
      <alignment horizontal="center" vertical="center"/>
    </xf>
    <xf numFmtId="0" fontId="5" fillId="0" borderId="1" xfId="7" applyBorder="1" applyAlignment="1">
      <alignment horizontal="center" vertical="center" wrapText="1"/>
    </xf>
    <xf numFmtId="0" fontId="5" fillId="0" borderId="2" xfId="7" applyBorder="1" applyAlignment="1">
      <alignment horizontal="center" vertical="center" wrapText="1"/>
    </xf>
    <xf numFmtId="0" fontId="5" fillId="0" borderId="2" xfId="7" applyFill="1" applyBorder="1" applyAlignment="1">
      <alignment horizontal="center" vertical="center" wrapText="1"/>
    </xf>
    <xf numFmtId="0" fontId="5" fillId="0" borderId="2" xfId="7" applyBorder="1" applyAlignment="1">
      <alignment horizontal="center" vertical="center"/>
    </xf>
    <xf numFmtId="0" fontId="5" fillId="0" borderId="5" xfId="7" applyFill="1" applyBorder="1" applyAlignment="1">
      <alignment horizontal="center" vertical="center" wrapText="1"/>
    </xf>
    <xf numFmtId="0" fontId="5" fillId="0" borderId="2" xfId="7" applyBorder="1" applyAlignment="1">
      <alignment vertical="center"/>
    </xf>
    <xf numFmtId="0" fontId="12" fillId="0" borderId="2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5" fillId="0" borderId="1" xfId="7" applyFont="1" applyBorder="1"/>
    <xf numFmtId="2" fontId="5" fillId="0" borderId="1" xfId="7" applyNumberFormat="1" applyBorder="1"/>
    <xf numFmtId="2" fontId="5" fillId="0" borderId="8" xfId="7" applyNumberFormat="1" applyBorder="1"/>
    <xf numFmtId="1" fontId="5" fillId="0" borderId="1" xfId="7" applyNumberFormat="1" applyBorder="1"/>
    <xf numFmtId="1" fontId="5" fillId="0" borderId="7" xfId="7" applyNumberFormat="1" applyBorder="1"/>
    <xf numFmtId="166" fontId="5" fillId="0" borderId="9" xfId="7" applyNumberFormat="1" applyBorder="1"/>
    <xf numFmtId="2" fontId="5" fillId="0" borderId="9" xfId="7" applyNumberFormat="1" applyBorder="1"/>
    <xf numFmtId="167" fontId="5" fillId="0" borderId="9" xfId="7" applyNumberFormat="1" applyBorder="1"/>
    <xf numFmtId="165" fontId="5" fillId="0" borderId="9" xfId="7" applyNumberFormat="1" applyBorder="1"/>
    <xf numFmtId="0" fontId="5" fillId="0" borderId="9" xfId="7" applyBorder="1"/>
    <xf numFmtId="0" fontId="5" fillId="0" borderId="1" xfId="7" applyBorder="1"/>
    <xf numFmtId="0" fontId="5" fillId="0" borderId="10" xfId="7" applyBorder="1"/>
    <xf numFmtId="0" fontId="5" fillId="0" borderId="9" xfId="7" applyFont="1" applyBorder="1"/>
    <xf numFmtId="2" fontId="5" fillId="0" borderId="0" xfId="7" applyNumberFormat="1" applyBorder="1"/>
    <xf numFmtId="1" fontId="5" fillId="0" borderId="9" xfId="7" applyNumberFormat="1" applyBorder="1"/>
    <xf numFmtId="1" fontId="5" fillId="0" borderId="11" xfId="7" applyNumberFormat="1" applyBorder="1"/>
    <xf numFmtId="0" fontId="5" fillId="0" borderId="12" xfId="7" applyFont="1" applyBorder="1"/>
    <xf numFmtId="2" fontId="5" fillId="0" borderId="12" xfId="7" applyNumberFormat="1" applyBorder="1"/>
    <xf numFmtId="2" fontId="5" fillId="0" borderId="14" xfId="7" applyNumberFormat="1" applyBorder="1"/>
    <xf numFmtId="1" fontId="5" fillId="0" borderId="12" xfId="7" applyNumberFormat="1" applyBorder="1"/>
    <xf numFmtId="1" fontId="5" fillId="0" borderId="13" xfId="7" applyNumberFormat="1" applyBorder="1"/>
    <xf numFmtId="0" fontId="5" fillId="0" borderId="15" xfId="7" applyBorder="1"/>
    <xf numFmtId="0" fontId="5" fillId="0" borderId="0" xfId="7" applyBorder="1"/>
    <xf numFmtId="166" fontId="5" fillId="0" borderId="0" xfId="7" applyNumberFormat="1" applyBorder="1"/>
    <xf numFmtId="0" fontId="5" fillId="0" borderId="0" xfId="7" applyFont="1" applyFill="1" applyBorder="1"/>
    <xf numFmtId="0" fontId="3" fillId="2" borderId="0" xfId="7" applyFont="1" applyFill="1"/>
    <xf numFmtId="0" fontId="17" fillId="3" borderId="2" xfId="7" applyFont="1" applyFill="1" applyBorder="1" applyAlignment="1">
      <alignment horizontal="left"/>
    </xf>
    <xf numFmtId="0" fontId="5" fillId="5" borderId="16" xfId="7" applyFill="1" applyBorder="1" applyAlignment="1">
      <alignment horizontal="center"/>
    </xf>
    <xf numFmtId="0" fontId="17" fillId="2" borderId="2" xfId="7" applyFont="1" applyFill="1" applyBorder="1" applyAlignment="1">
      <alignment horizontal="center"/>
    </xf>
    <xf numFmtId="0" fontId="5" fillId="0" borderId="17" xfId="7" applyBorder="1"/>
    <xf numFmtId="0" fontId="5" fillId="0" borderId="18" xfId="7" applyBorder="1"/>
    <xf numFmtId="0" fontId="5" fillId="0" borderId="19" xfId="7" applyBorder="1"/>
    <xf numFmtId="0" fontId="18" fillId="3" borderId="3" xfId="7" applyFont="1" applyFill="1" applyBorder="1" applyAlignment="1" applyProtection="1">
      <alignment horizontal="left"/>
      <protection hidden="1"/>
    </xf>
    <xf numFmtId="0" fontId="5" fillId="0" borderId="7" xfId="7" applyBorder="1"/>
    <xf numFmtId="0" fontId="19" fillId="2" borderId="2" xfId="7" applyFont="1" applyFill="1" applyBorder="1" applyAlignment="1">
      <alignment horizontal="center"/>
    </xf>
    <xf numFmtId="0" fontId="5" fillId="0" borderId="20" xfId="7" applyBorder="1"/>
    <xf numFmtId="0" fontId="5" fillId="0" borderId="21" xfId="7" applyBorder="1"/>
    <xf numFmtId="0" fontId="20" fillId="3" borderId="3" xfId="7" applyFont="1" applyFill="1" applyBorder="1" applyAlignment="1" applyProtection="1">
      <alignment horizontal="left"/>
      <protection hidden="1"/>
    </xf>
    <xf numFmtId="0" fontId="5" fillId="0" borderId="11" xfId="7" applyBorder="1"/>
    <xf numFmtId="0" fontId="43" fillId="2" borderId="2" xfId="7" applyFont="1" applyFill="1" applyBorder="1" applyAlignment="1">
      <alignment horizontal="center"/>
    </xf>
    <xf numFmtId="0" fontId="5" fillId="3" borderId="2" xfId="7" applyFill="1" applyBorder="1" applyAlignment="1">
      <alignment horizontal="left"/>
    </xf>
    <xf numFmtId="166" fontId="5" fillId="0" borderId="10" xfId="7" applyNumberFormat="1" applyBorder="1"/>
    <xf numFmtId="166" fontId="5" fillId="0" borderId="11" xfId="7" applyNumberFormat="1" applyBorder="1"/>
    <xf numFmtId="0" fontId="25" fillId="3" borderId="3" xfId="7" applyFont="1" applyFill="1" applyBorder="1" applyAlignment="1" applyProtection="1">
      <alignment horizontal="left"/>
      <protection hidden="1"/>
    </xf>
    <xf numFmtId="0" fontId="44" fillId="3" borderId="15" xfId="7" applyFont="1" applyFill="1" applyBorder="1" applyAlignment="1" applyProtection="1">
      <alignment horizontal="left"/>
      <protection hidden="1"/>
    </xf>
    <xf numFmtId="0" fontId="5" fillId="0" borderId="0" xfId="7" applyAlignment="1">
      <alignment horizontal="left"/>
    </xf>
    <xf numFmtId="0" fontId="5" fillId="5" borderId="22" xfId="7" applyFill="1" applyBorder="1" applyAlignment="1">
      <alignment horizontal="center"/>
    </xf>
    <xf numFmtId="0" fontId="5" fillId="5" borderId="23" xfId="7" applyFill="1" applyBorder="1" applyAlignment="1">
      <alignment horizontal="center"/>
    </xf>
    <xf numFmtId="0" fontId="20" fillId="3" borderId="2" xfId="7" applyFont="1" applyFill="1" applyBorder="1" applyAlignment="1" applyProtection="1">
      <alignment horizontal="left"/>
      <protection hidden="1"/>
    </xf>
    <xf numFmtId="0" fontId="5" fillId="5" borderId="24" xfId="7" applyFill="1" applyBorder="1"/>
    <xf numFmtId="0" fontId="5" fillId="5" borderId="25" xfId="7" applyFill="1" applyBorder="1"/>
    <xf numFmtId="0" fontId="20" fillId="2" borderId="2" xfId="7" applyFont="1" applyFill="1" applyBorder="1" applyAlignment="1" applyProtection="1">
      <alignment horizontal="center"/>
      <protection hidden="1"/>
    </xf>
    <xf numFmtId="0" fontId="5" fillId="0" borderId="26" xfId="7" applyBorder="1"/>
    <xf numFmtId="0" fontId="5" fillId="0" borderId="27" xfId="7" applyBorder="1"/>
    <xf numFmtId="0" fontId="5" fillId="0" borderId="28" xfId="7" applyBorder="1"/>
    <xf numFmtId="0" fontId="20" fillId="0" borderId="0" xfId="7" applyFont="1" applyFill="1" applyBorder="1" applyAlignment="1" applyProtection="1">
      <alignment horizontal="center"/>
      <protection hidden="1"/>
    </xf>
    <xf numFmtId="0" fontId="5" fillId="0" borderId="16" xfId="7" applyFill="1" applyBorder="1"/>
    <xf numFmtId="0" fontId="5" fillId="0" borderId="0" xfId="7" applyFill="1" applyBorder="1"/>
    <xf numFmtId="0" fontId="8" fillId="0" borderId="0" xfId="7" applyFont="1"/>
    <xf numFmtId="0" fontId="4" fillId="6" borderId="29" xfId="7" applyFont="1" applyFill="1" applyBorder="1"/>
    <xf numFmtId="0" fontId="27" fillId="6" borderId="30" xfId="7" applyFont="1" applyFill="1" applyBorder="1"/>
    <xf numFmtId="0" fontId="28" fillId="6" borderId="30" xfId="7" applyFont="1" applyFill="1" applyBorder="1"/>
    <xf numFmtId="0" fontId="7" fillId="6" borderId="31" xfId="7" applyFont="1" applyFill="1" applyBorder="1"/>
    <xf numFmtId="0" fontId="8" fillId="0" borderId="0" xfId="7" applyFont="1" applyFill="1" applyBorder="1"/>
    <xf numFmtId="0" fontId="3" fillId="0" borderId="0" xfId="7" quotePrefix="1" applyFont="1" applyFill="1" applyBorder="1"/>
    <xf numFmtId="0" fontId="30" fillId="3" borderId="0" xfId="7" quotePrefix="1" applyFont="1" applyFill="1" applyBorder="1" applyAlignment="1">
      <alignment horizontal="left" vertical="center"/>
    </xf>
    <xf numFmtId="0" fontId="3" fillId="0" borderId="0" xfId="7" applyFont="1" applyAlignment="1">
      <alignment horizontal="right"/>
    </xf>
    <xf numFmtId="0" fontId="3" fillId="0" borderId="0" xfId="7" applyFont="1"/>
    <xf numFmtId="166" fontId="8" fillId="3" borderId="1" xfId="7" applyNumberFormat="1" applyFont="1" applyFill="1" applyBorder="1"/>
    <xf numFmtId="167" fontId="5" fillId="3" borderId="1" xfId="7" applyNumberFormat="1" applyFill="1" applyBorder="1"/>
    <xf numFmtId="165" fontId="8" fillId="3" borderId="1" xfId="7" applyNumberFormat="1" applyFont="1" applyFill="1" applyBorder="1"/>
    <xf numFmtId="0" fontId="5" fillId="3" borderId="7" xfId="7" applyFill="1" applyBorder="1"/>
    <xf numFmtId="0" fontId="5" fillId="3" borderId="1" xfId="7" applyFill="1" applyBorder="1"/>
    <xf numFmtId="0" fontId="8" fillId="3" borderId="1" xfId="7" applyFont="1" applyFill="1" applyBorder="1" applyAlignment="1">
      <alignment horizontal="center"/>
    </xf>
    <xf numFmtId="0" fontId="5" fillId="3" borderId="1" xfId="7" applyFill="1" applyBorder="1" applyAlignment="1">
      <alignment horizontal="center"/>
    </xf>
    <xf numFmtId="164" fontId="8" fillId="3" borderId="1" xfId="7" applyNumberFormat="1" applyFont="1" applyFill="1" applyBorder="1" applyAlignment="1">
      <alignment horizontal="center"/>
    </xf>
    <xf numFmtId="167" fontId="8" fillId="3" borderId="1" xfId="7" applyNumberFormat="1" applyFont="1" applyFill="1" applyBorder="1" applyAlignment="1">
      <alignment horizontal="center"/>
    </xf>
    <xf numFmtId="0" fontId="44" fillId="3" borderId="12" xfId="7" applyFont="1" applyFill="1" applyBorder="1" applyAlignment="1" applyProtection="1">
      <alignment horizontal="center" vertical="center"/>
      <protection hidden="1"/>
    </xf>
    <xf numFmtId="0" fontId="20" fillId="3" borderId="15" xfId="7" applyFont="1" applyFill="1" applyBorder="1" applyAlignment="1" applyProtection="1">
      <alignment horizontal="center" vertical="center"/>
      <protection hidden="1"/>
    </xf>
    <xf numFmtId="0" fontId="20" fillId="3" borderId="12" xfId="7" applyFont="1" applyFill="1" applyBorder="1" applyAlignment="1" applyProtection="1">
      <alignment horizontal="center" vertical="center" wrapText="1"/>
      <protection hidden="1"/>
    </xf>
    <xf numFmtId="0" fontId="20" fillId="3" borderId="13" xfId="7" applyFont="1" applyFill="1" applyBorder="1" applyAlignment="1" applyProtection="1">
      <alignment horizontal="center" vertical="center" wrapText="1"/>
      <protection hidden="1"/>
    </xf>
    <xf numFmtId="0" fontId="36" fillId="3" borderId="12" xfId="7" applyFont="1" applyFill="1" applyBorder="1" applyAlignment="1">
      <alignment horizontal="center" vertical="center"/>
    </xf>
    <xf numFmtId="0" fontId="6" fillId="3" borderId="12" xfId="7" applyFont="1" applyFill="1" applyBorder="1" applyAlignment="1">
      <alignment horizontal="center" vertical="center" wrapText="1"/>
    </xf>
    <xf numFmtId="0" fontId="39" fillId="3" borderId="12" xfId="7" applyFont="1" applyFill="1" applyBorder="1" applyAlignment="1">
      <alignment horizontal="center" vertical="center"/>
    </xf>
    <xf numFmtId="2" fontId="5" fillId="0" borderId="13" xfId="7" applyNumberFormat="1" applyBorder="1"/>
    <xf numFmtId="2" fontId="8" fillId="0" borderId="12" xfId="7" applyNumberFormat="1" applyFont="1" applyFill="1" applyBorder="1" applyAlignment="1">
      <alignment horizontal="center"/>
    </xf>
    <xf numFmtId="2" fontId="5" fillId="0" borderId="11" xfId="7" applyNumberFormat="1" applyBorder="1"/>
    <xf numFmtId="2" fontId="8" fillId="0" borderId="9" xfId="7" applyNumberFormat="1" applyFont="1" applyFill="1" applyBorder="1" applyAlignment="1">
      <alignment horizontal="center"/>
    </xf>
    <xf numFmtId="2" fontId="5" fillId="0" borderId="7" xfId="7" applyNumberFormat="1" applyBorder="1"/>
    <xf numFmtId="2" fontId="8" fillId="0" borderId="1" xfId="7" applyNumberFormat="1" applyFont="1" applyFill="1" applyBorder="1" applyAlignment="1">
      <alignment horizontal="center"/>
    </xf>
    <xf numFmtId="0" fontId="5" fillId="0" borderId="0" xfId="7" applyFont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2" fontId="8" fillId="0" borderId="8" xfId="7" applyNumberFormat="1" applyFont="1" applyFill="1" applyBorder="1" applyAlignment="1">
      <alignment horizontal="center"/>
    </xf>
    <xf numFmtId="2" fontId="8" fillId="0" borderId="14" xfId="7" applyNumberFormat="1" applyFont="1" applyFill="1" applyBorder="1" applyAlignment="1">
      <alignment horizontal="center"/>
    </xf>
    <xf numFmtId="0" fontId="5" fillId="0" borderId="1" xfId="7" applyFill="1" applyBorder="1" applyAlignment="1">
      <alignment horizontal="center" vertical="center" wrapText="1"/>
    </xf>
    <xf numFmtId="0" fontId="5" fillId="0" borderId="6" xfId="7" applyBorder="1" applyAlignment="1">
      <alignment vertical="center"/>
    </xf>
    <xf numFmtId="0" fontId="5" fillId="0" borderId="1" xfId="7" applyFont="1" applyFill="1" applyBorder="1" applyAlignment="1">
      <alignment vertical="center"/>
    </xf>
    <xf numFmtId="0" fontId="5" fillId="0" borderId="7" xfId="7" applyFont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right" vertical="center"/>
    </xf>
    <xf numFmtId="2" fontId="5" fillId="0" borderId="1" xfId="7" applyNumberFormat="1" applyBorder="1" applyAlignment="1">
      <alignment vertical="center"/>
    </xf>
    <xf numFmtId="2" fontId="5" fillId="0" borderId="8" xfId="7" applyNumberFormat="1" applyBorder="1" applyAlignment="1">
      <alignment vertical="center"/>
    </xf>
    <xf numFmtId="1" fontId="5" fillId="0" borderId="1" xfId="7" applyNumberFormat="1" applyBorder="1" applyAlignment="1">
      <alignment vertical="center"/>
    </xf>
    <xf numFmtId="1" fontId="5" fillId="0" borderId="7" xfId="7" applyNumberFormat="1" applyBorder="1" applyAlignment="1">
      <alignment vertical="center"/>
    </xf>
    <xf numFmtId="1" fontId="5" fillId="0" borderId="0" xfId="7" applyNumberFormat="1" applyBorder="1" applyAlignment="1">
      <alignment vertical="center"/>
    </xf>
    <xf numFmtId="166" fontId="5" fillId="0" borderId="9" xfId="7" applyNumberFormat="1" applyBorder="1" applyAlignment="1">
      <alignment vertical="center"/>
    </xf>
    <xf numFmtId="2" fontId="5" fillId="0" borderId="9" xfId="7" applyNumberFormat="1" applyBorder="1" applyAlignment="1">
      <alignment vertical="center"/>
    </xf>
    <xf numFmtId="167" fontId="5" fillId="0" borderId="9" xfId="7" applyNumberFormat="1" applyBorder="1" applyAlignment="1">
      <alignment vertical="center"/>
    </xf>
    <xf numFmtId="165" fontId="5" fillId="0" borderId="9" xfId="7" applyNumberFormat="1" applyBorder="1" applyAlignment="1">
      <alignment vertical="center"/>
    </xf>
    <xf numFmtId="0" fontId="5" fillId="0" borderId="9" xfId="7" applyBorder="1" applyAlignment="1">
      <alignment vertical="center"/>
    </xf>
    <xf numFmtId="0" fontId="5" fillId="0" borderId="1" xfId="7" applyBorder="1" applyAlignment="1">
      <alignment vertical="center"/>
    </xf>
    <xf numFmtId="0" fontId="5" fillId="0" borderId="10" xfId="7" applyBorder="1" applyAlignment="1">
      <alignment vertical="center"/>
    </xf>
    <xf numFmtId="0" fontId="5" fillId="0" borderId="9" xfId="7" applyFont="1" applyFill="1" applyBorder="1" applyAlignment="1">
      <alignment vertical="center"/>
    </xf>
    <xf numFmtId="0" fontId="5" fillId="0" borderId="11" xfId="7" applyFont="1" applyBorder="1" applyAlignment="1">
      <alignment horizontal="center" vertical="center"/>
    </xf>
    <xf numFmtId="2" fontId="5" fillId="0" borderId="9" xfId="7" applyNumberFormat="1" applyFill="1" applyBorder="1" applyAlignment="1">
      <alignment vertical="center"/>
    </xf>
    <xf numFmtId="2" fontId="5" fillId="0" borderId="0" xfId="7" applyNumberFormat="1" applyBorder="1" applyAlignment="1">
      <alignment vertical="center"/>
    </xf>
    <xf numFmtId="1" fontId="5" fillId="0" borderId="9" xfId="7" applyNumberFormat="1" applyBorder="1" applyAlignment="1">
      <alignment vertical="center"/>
    </xf>
    <xf numFmtId="1" fontId="5" fillId="0" borderId="11" xfId="7" applyNumberFormat="1" applyBorder="1" applyAlignment="1">
      <alignment vertical="center"/>
    </xf>
    <xf numFmtId="0" fontId="5" fillId="0" borderId="12" xfId="7" applyFont="1" applyFill="1" applyBorder="1" applyAlignment="1">
      <alignment vertical="center"/>
    </xf>
    <xf numFmtId="0" fontId="5" fillId="0" borderId="13" xfId="7" applyFont="1" applyBorder="1" applyAlignment="1">
      <alignment horizontal="center" vertical="center"/>
    </xf>
    <xf numFmtId="2" fontId="5" fillId="0" borderId="12" xfId="7" applyNumberFormat="1" applyFill="1" applyBorder="1" applyAlignment="1">
      <alignment vertical="center"/>
    </xf>
    <xf numFmtId="2" fontId="5" fillId="0" borderId="12" xfId="7" applyNumberFormat="1" applyBorder="1" applyAlignment="1">
      <alignment vertical="center"/>
    </xf>
    <xf numFmtId="2" fontId="5" fillId="0" borderId="14" xfId="7" applyNumberFormat="1" applyBorder="1" applyAlignment="1">
      <alignment vertical="center"/>
    </xf>
    <xf numFmtId="1" fontId="5" fillId="0" borderId="12" xfId="7" applyNumberFormat="1" applyBorder="1" applyAlignment="1">
      <alignment vertical="center"/>
    </xf>
    <xf numFmtId="1" fontId="5" fillId="0" borderId="13" xfId="7" applyNumberFormat="1" applyBorder="1" applyAlignment="1">
      <alignment vertical="center"/>
    </xf>
    <xf numFmtId="0" fontId="5" fillId="0" borderId="1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0" xfId="7" applyAlignment="1">
      <alignment vertical="center"/>
    </xf>
    <xf numFmtId="0" fontId="5" fillId="0" borderId="1" xfId="7" applyFont="1" applyBorder="1" applyAlignment="1">
      <alignment horizontal="center" vertical="center"/>
    </xf>
    <xf numFmtId="2" fontId="5" fillId="0" borderId="1" xfId="7" applyNumberFormat="1" applyFill="1" applyBorder="1" applyAlignment="1">
      <alignment vertical="center"/>
    </xf>
    <xf numFmtId="0" fontId="5" fillId="0" borderId="9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5" fillId="0" borderId="0" xfId="7" applyFill="1" applyAlignment="1">
      <alignment vertical="center"/>
    </xf>
    <xf numFmtId="0" fontId="4" fillId="6" borderId="29" xfId="7" applyFont="1" applyFill="1" applyBorder="1" applyAlignment="1">
      <alignment vertical="center"/>
    </xf>
    <xf numFmtId="0" fontId="27" fillId="6" borderId="30" xfId="7" applyFont="1" applyFill="1" applyBorder="1" applyAlignment="1">
      <alignment vertical="center"/>
    </xf>
    <xf numFmtId="0" fontId="28" fillId="6" borderId="30" xfId="7" applyFont="1" applyFill="1" applyBorder="1" applyAlignment="1">
      <alignment vertical="center"/>
    </xf>
    <xf numFmtId="0" fontId="7" fillId="6" borderId="31" xfId="7" applyFont="1" applyFill="1" applyBorder="1" applyAlignment="1">
      <alignment vertical="center"/>
    </xf>
    <xf numFmtId="0" fontId="3" fillId="2" borderId="0" xfId="7" applyFont="1" applyFill="1" applyAlignment="1">
      <alignment vertical="center"/>
    </xf>
    <xf numFmtId="0" fontId="5" fillId="2" borderId="0" xfId="7" applyFill="1" applyAlignment="1">
      <alignment vertical="center"/>
    </xf>
    <xf numFmtId="0" fontId="17" fillId="3" borderId="2" xfId="7" applyFont="1" applyFill="1" applyBorder="1" applyAlignment="1">
      <alignment horizontal="left" vertical="center"/>
    </xf>
    <xf numFmtId="0" fontId="5" fillId="5" borderId="16" xfId="7" applyFill="1" applyBorder="1" applyAlignment="1">
      <alignment horizontal="center" vertical="center"/>
    </xf>
    <xf numFmtId="0" fontId="17" fillId="2" borderId="2" xfId="7" applyFont="1" applyFill="1" applyBorder="1" applyAlignment="1">
      <alignment horizontal="center" vertical="center"/>
    </xf>
    <xf numFmtId="0" fontId="5" fillId="0" borderId="17" xfId="7" applyBorder="1" applyAlignment="1">
      <alignment vertical="center"/>
    </xf>
    <xf numFmtId="0" fontId="5" fillId="0" borderId="18" xfId="7" applyBorder="1" applyAlignment="1">
      <alignment vertical="center"/>
    </xf>
    <xf numFmtId="0" fontId="5" fillId="0" borderId="19" xfId="7" applyBorder="1" applyAlignment="1">
      <alignment vertical="center"/>
    </xf>
    <xf numFmtId="0" fontId="18" fillId="3" borderId="3" xfId="7" applyFont="1" applyFill="1" applyBorder="1" applyAlignment="1" applyProtection="1">
      <alignment horizontal="left" vertical="center"/>
      <protection hidden="1"/>
    </xf>
    <xf numFmtId="0" fontId="5" fillId="0" borderId="7" xfId="7" applyBorder="1" applyAlignment="1">
      <alignment vertical="center"/>
    </xf>
    <xf numFmtId="0" fontId="19" fillId="2" borderId="2" xfId="7" applyFont="1" applyFill="1" applyBorder="1" applyAlignment="1">
      <alignment horizontal="center" vertical="center"/>
    </xf>
    <xf numFmtId="0" fontId="5" fillId="0" borderId="20" xfId="7" applyBorder="1" applyAlignment="1">
      <alignment vertical="center"/>
    </xf>
    <xf numFmtId="0" fontId="5" fillId="0" borderId="21" xfId="7" applyBorder="1" applyAlignment="1">
      <alignment vertical="center"/>
    </xf>
    <xf numFmtId="0" fontId="20" fillId="3" borderId="3" xfId="7" applyFont="1" applyFill="1" applyBorder="1" applyAlignment="1" applyProtection="1">
      <alignment horizontal="left" vertical="center"/>
      <protection hidden="1"/>
    </xf>
    <xf numFmtId="0" fontId="5" fillId="0" borderId="11" xfId="7" applyBorder="1" applyAlignment="1">
      <alignment vertical="center"/>
    </xf>
    <xf numFmtId="0" fontId="43" fillId="2" borderId="2" xfId="7" applyFont="1" applyFill="1" applyBorder="1" applyAlignment="1">
      <alignment horizontal="center" vertical="center"/>
    </xf>
    <xf numFmtId="0" fontId="5" fillId="3" borderId="2" xfId="7" applyFill="1" applyBorder="1" applyAlignment="1">
      <alignment horizontal="left" vertical="center"/>
    </xf>
    <xf numFmtId="166" fontId="5" fillId="0" borderId="10" xfId="7" applyNumberFormat="1" applyBorder="1" applyAlignment="1">
      <alignment vertical="center"/>
    </xf>
    <xf numFmtId="166" fontId="5" fillId="0" borderId="11" xfId="7" applyNumberFormat="1" applyBorder="1" applyAlignment="1">
      <alignment vertical="center"/>
    </xf>
    <xf numFmtId="0" fontId="25" fillId="3" borderId="3" xfId="7" applyFont="1" applyFill="1" applyBorder="1" applyAlignment="1" applyProtection="1">
      <alignment horizontal="left" vertical="center"/>
      <protection hidden="1"/>
    </xf>
    <xf numFmtId="0" fontId="44" fillId="3" borderId="15" xfId="7" applyFont="1" applyFill="1" applyBorder="1" applyAlignment="1" applyProtection="1">
      <alignment horizontal="left" vertical="center"/>
      <protection hidden="1"/>
    </xf>
    <xf numFmtId="0" fontId="5" fillId="0" borderId="0" xfId="7" applyAlignment="1">
      <alignment horizontal="left" vertical="center"/>
    </xf>
    <xf numFmtId="0" fontId="5" fillId="5" borderId="22" xfId="7" applyFill="1" applyBorder="1" applyAlignment="1">
      <alignment horizontal="center" vertical="center"/>
    </xf>
    <xf numFmtId="0" fontId="5" fillId="5" borderId="23" xfId="7" applyFill="1" applyBorder="1" applyAlignment="1">
      <alignment horizontal="center" vertical="center"/>
    </xf>
    <xf numFmtId="0" fontId="20" fillId="3" borderId="2" xfId="7" applyFont="1" applyFill="1" applyBorder="1" applyAlignment="1" applyProtection="1">
      <alignment horizontal="left" vertical="center"/>
      <protection hidden="1"/>
    </xf>
    <xf numFmtId="0" fontId="5" fillId="5" borderId="24" xfId="7" applyFill="1" applyBorder="1" applyAlignment="1">
      <alignment vertical="center"/>
    </xf>
    <xf numFmtId="0" fontId="5" fillId="5" borderId="25" xfId="7" applyFill="1" applyBorder="1" applyAlignment="1">
      <alignment vertical="center"/>
    </xf>
    <xf numFmtId="0" fontId="20" fillId="2" borderId="2" xfId="7" applyFont="1" applyFill="1" applyBorder="1" applyAlignment="1" applyProtection="1">
      <alignment horizontal="center" vertical="center"/>
      <protection hidden="1"/>
    </xf>
    <xf numFmtId="0" fontId="5" fillId="0" borderId="26" xfId="7" applyBorder="1" applyAlignment="1">
      <alignment vertical="center"/>
    </xf>
    <xf numFmtId="0" fontId="5" fillId="0" borderId="27" xfId="7" applyBorder="1" applyAlignment="1">
      <alignment vertical="center"/>
    </xf>
    <xf numFmtId="0" fontId="5" fillId="0" borderId="28" xfId="7" applyBorder="1" applyAlignment="1">
      <alignment vertical="center"/>
    </xf>
    <xf numFmtId="0" fontId="20" fillId="0" borderId="0" xfId="7" applyFont="1" applyFill="1" applyBorder="1" applyAlignment="1" applyProtection="1">
      <alignment horizontal="center" vertical="center"/>
      <protection hidden="1"/>
    </xf>
    <xf numFmtId="0" fontId="5" fillId="0" borderId="16" xfId="7" applyFill="1" applyBorder="1" applyAlignment="1">
      <alignment vertical="center"/>
    </xf>
    <xf numFmtId="0" fontId="5" fillId="0" borderId="0" xfId="7" applyFill="1" applyBorder="1" applyAlignment="1">
      <alignment vertical="center"/>
    </xf>
    <xf numFmtId="0" fontId="8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3" fillId="0" borderId="0" xfId="7" quotePrefix="1" applyFont="1" applyFill="1" applyBorder="1" applyAlignment="1">
      <alignment vertical="center"/>
    </xf>
    <xf numFmtId="164" fontId="8" fillId="0" borderId="0" xfId="7" applyNumberFormat="1" applyFont="1" applyAlignment="1">
      <alignment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vertical="center"/>
    </xf>
    <xf numFmtId="0" fontId="5" fillId="0" borderId="12" xfId="7" applyBorder="1"/>
    <xf numFmtId="0" fontId="5" fillId="0" borderId="7" xfId="7" applyFont="1" applyBorder="1"/>
    <xf numFmtId="0" fontId="5" fillId="0" borderId="0" xfId="7" applyFont="1" applyBorder="1"/>
    <xf numFmtId="0" fontId="5" fillId="0" borderId="0" xfId="7" applyFont="1" applyFill="1" applyBorder="1" applyAlignment="1">
      <alignment vertical="center"/>
    </xf>
    <xf numFmtId="0" fontId="5" fillId="0" borderId="0" xfId="7" applyFont="1" applyBorder="1" applyAlignment="1">
      <alignment horizontal="center" vertical="center"/>
    </xf>
    <xf numFmtId="2" fontId="5" fillId="0" borderId="0" xfId="7" applyNumberFormat="1" applyFill="1" applyBorder="1" applyAlignment="1">
      <alignment vertical="center"/>
    </xf>
    <xf numFmtId="0" fontId="0" fillId="8" borderId="0" xfId="0" applyFont="1" applyFill="1" applyProtection="1"/>
    <xf numFmtId="0" fontId="0" fillId="8" borderId="0" xfId="0" applyFont="1" applyFill="1" applyAlignment="1" applyProtection="1">
      <alignment horizontal="center"/>
    </xf>
    <xf numFmtId="0" fontId="59" fillId="8" borderId="0" xfId="0" applyFont="1" applyFill="1" applyAlignment="1" applyProtection="1">
      <alignment horizontal="center"/>
    </xf>
    <xf numFmtId="0" fontId="61" fillId="8" borderId="0" xfId="1" applyFont="1" applyFill="1" applyAlignment="1" applyProtection="1">
      <alignment horizontal="center"/>
    </xf>
    <xf numFmtId="0" fontId="58" fillId="8" borderId="0" xfId="1" applyFont="1" applyFill="1" applyProtection="1"/>
    <xf numFmtId="0" fontId="61" fillId="8" borderId="0" xfId="1" applyFont="1" applyFill="1" applyProtection="1"/>
    <xf numFmtId="0" fontId="59" fillId="8" borderId="0" xfId="0" applyFont="1" applyFill="1" applyProtection="1"/>
    <xf numFmtId="0" fontId="0" fillId="0" borderId="0" xfId="0" applyFont="1" applyProtection="1"/>
    <xf numFmtId="0" fontId="57" fillId="8" borderId="0" xfId="1" applyFont="1" applyFill="1" applyProtection="1"/>
    <xf numFmtId="0" fontId="62" fillId="7" borderId="36" xfId="1" applyFont="1" applyFill="1" applyBorder="1" applyProtection="1"/>
    <xf numFmtId="0" fontId="57" fillId="7" borderId="35" xfId="1" applyFont="1" applyFill="1" applyBorder="1" applyAlignment="1" applyProtection="1">
      <alignment horizontal="center"/>
    </xf>
    <xf numFmtId="0" fontId="57" fillId="7" borderId="38" xfId="1" applyFont="1" applyFill="1" applyBorder="1" applyAlignment="1" applyProtection="1">
      <alignment horizontal="center"/>
    </xf>
    <xf numFmtId="0" fontId="57" fillId="7" borderId="33" xfId="1" applyFont="1" applyFill="1" applyBorder="1" applyAlignment="1" applyProtection="1">
      <alignment horizontal="center"/>
    </xf>
    <xf numFmtId="0" fontId="57" fillId="7" borderId="34" xfId="1" applyFont="1" applyFill="1" applyBorder="1" applyAlignment="1" applyProtection="1">
      <alignment horizontal="center"/>
    </xf>
    <xf numFmtId="0" fontId="57" fillId="7" borderId="32" xfId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9" fillId="0" borderId="0" xfId="0" applyFont="1" applyAlignment="1" applyProtection="1">
      <alignment horizontal="center"/>
    </xf>
    <xf numFmtId="0" fontId="61" fillId="0" borderId="0" xfId="1" applyFont="1" applyAlignment="1" applyProtection="1">
      <alignment horizontal="center"/>
    </xf>
    <xf numFmtId="0" fontId="0" fillId="8" borderId="0" xfId="0" applyFont="1" applyFill="1" applyBorder="1" applyProtection="1"/>
    <xf numFmtId="0" fontId="59" fillId="8" borderId="0" xfId="0" applyFont="1" applyFill="1" applyBorder="1" applyProtection="1"/>
    <xf numFmtId="0" fontId="0" fillId="8" borderId="0" xfId="0" applyFill="1"/>
    <xf numFmtId="0" fontId="0" fillId="0" borderId="0" xfId="0"/>
    <xf numFmtId="0" fontId="56" fillId="8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6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59" fillId="0" borderId="0" xfId="0" applyFont="1" applyFill="1" applyAlignment="1" applyProtection="1">
      <alignment horizontal="center"/>
    </xf>
    <xf numFmtId="0" fontId="63" fillId="8" borderId="0" xfId="0" applyFont="1" applyFill="1"/>
    <xf numFmtId="0" fontId="65" fillId="8" borderId="0" xfId="0" applyFont="1" applyFill="1" applyAlignment="1">
      <alignment horizontal="center" vertical="center"/>
    </xf>
    <xf numFmtId="0" fontId="66" fillId="8" borderId="0" xfId="0" applyFont="1" applyFill="1"/>
    <xf numFmtId="2" fontId="0" fillId="0" borderId="0" xfId="0" applyNumberFormat="1"/>
    <xf numFmtId="0" fontId="67" fillId="8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0" borderId="0" xfId="0" applyProtection="1"/>
    <xf numFmtId="0" fontId="0" fillId="8" borderId="0" xfId="0" applyFill="1" applyProtection="1"/>
    <xf numFmtId="0" fontId="5" fillId="0" borderId="10" xfId="7" applyFont="1" applyFill="1" applyBorder="1" applyAlignment="1">
      <alignment vertical="center"/>
    </xf>
    <xf numFmtId="2" fontId="5" fillId="0" borderId="11" xfId="7" applyNumberFormat="1" applyFill="1" applyBorder="1" applyAlignment="1">
      <alignment vertical="center"/>
    </xf>
    <xf numFmtId="166" fontId="64" fillId="15" borderId="46" xfId="0" applyNumberFormat="1" applyFont="1" applyFill="1" applyBorder="1" applyAlignment="1">
      <alignment horizontal="center" vertical="center"/>
    </xf>
    <xf numFmtId="0" fontId="64" fillId="15" borderId="47" xfId="0" applyFont="1" applyFill="1" applyBorder="1" applyAlignment="1">
      <alignment vertical="center"/>
    </xf>
    <xf numFmtId="2" fontId="64" fillId="15" borderId="46" xfId="0" applyNumberFormat="1" applyFont="1" applyFill="1" applyBorder="1" applyAlignment="1">
      <alignment horizontal="center" vertical="center"/>
    </xf>
    <xf numFmtId="0" fontId="63" fillId="15" borderId="46" xfId="0" applyFont="1" applyFill="1" applyBorder="1" applyAlignment="1" applyProtection="1">
      <alignment horizontal="right" vertical="center"/>
    </xf>
    <xf numFmtId="0" fontId="64" fillId="15" borderId="47" xfId="0" applyFont="1" applyFill="1" applyBorder="1" applyAlignment="1" applyProtection="1">
      <alignment horizontal="left" vertical="center"/>
    </xf>
    <xf numFmtId="0" fontId="60" fillId="9" borderId="0" xfId="1" applyFont="1" applyFill="1" applyProtection="1"/>
    <xf numFmtId="0" fontId="58" fillId="9" borderId="0" xfId="1" applyFont="1" applyFill="1" applyAlignment="1" applyProtection="1">
      <alignment horizontal="center"/>
    </xf>
    <xf numFmtId="0" fontId="0" fillId="9" borderId="0" xfId="0" applyFont="1" applyFill="1" applyProtection="1"/>
    <xf numFmtId="0" fontId="56" fillId="9" borderId="0" xfId="0" applyFont="1" applyFill="1" applyProtection="1"/>
    <xf numFmtId="0" fontId="57" fillId="14" borderId="0" xfId="1" applyFont="1" applyFill="1" applyProtection="1"/>
    <xf numFmtId="0" fontId="61" fillId="14" borderId="0" xfId="1" applyFont="1" applyFill="1" applyAlignment="1" applyProtection="1">
      <alignment horizontal="center"/>
    </xf>
    <xf numFmtId="0" fontId="58" fillId="14" borderId="0" xfId="1" applyFont="1" applyFill="1" applyAlignment="1" applyProtection="1">
      <alignment horizontal="center"/>
      <protection locked="0"/>
    </xf>
    <xf numFmtId="0" fontId="61" fillId="13" borderId="37" xfId="1" applyFont="1" applyFill="1" applyBorder="1" applyAlignment="1" applyProtection="1">
      <alignment horizontal="center"/>
    </xf>
    <xf numFmtId="0" fontId="61" fillId="13" borderId="0" xfId="1" applyFont="1" applyFill="1" applyBorder="1" applyAlignment="1" applyProtection="1">
      <alignment horizontal="center"/>
    </xf>
    <xf numFmtId="0" fontId="61" fillId="11" borderId="37" xfId="1" applyFont="1" applyFill="1" applyBorder="1" applyAlignment="1" applyProtection="1">
      <alignment horizontal="center"/>
    </xf>
    <xf numFmtId="0" fontId="61" fillId="11" borderId="0" xfId="1" applyFont="1" applyFill="1" applyBorder="1" applyAlignment="1" applyProtection="1">
      <alignment horizontal="center"/>
    </xf>
    <xf numFmtId="0" fontId="61" fillId="12" borderId="36" xfId="1" applyFont="1" applyFill="1" applyBorder="1" applyAlignment="1" applyProtection="1">
      <alignment horizontal="center"/>
    </xf>
    <xf numFmtId="0" fontId="61" fillId="12" borderId="35" xfId="1" applyFont="1" applyFill="1" applyBorder="1" applyAlignment="1" applyProtection="1">
      <alignment horizontal="center"/>
    </xf>
    <xf numFmtId="0" fontId="61" fillId="12" borderId="37" xfId="1" applyFont="1" applyFill="1" applyBorder="1" applyAlignment="1" applyProtection="1">
      <alignment horizontal="center"/>
    </xf>
    <xf numFmtId="0" fontId="61" fillId="12" borderId="0" xfId="1" applyFont="1" applyFill="1" applyBorder="1" applyAlignment="1" applyProtection="1">
      <alignment horizontal="center"/>
    </xf>
    <xf numFmtId="0" fontId="61" fillId="13" borderId="33" xfId="1" applyFont="1" applyFill="1" applyBorder="1" applyAlignment="1" applyProtection="1">
      <alignment horizontal="center"/>
    </xf>
    <xf numFmtId="0" fontId="61" fillId="13" borderId="34" xfId="1" applyFont="1" applyFill="1" applyBorder="1" applyAlignment="1" applyProtection="1">
      <alignment horizontal="center"/>
    </xf>
    <xf numFmtId="0" fontId="61" fillId="13" borderId="48" xfId="1" applyFont="1" applyFill="1" applyBorder="1" applyAlignment="1" applyProtection="1">
      <alignment horizontal="center"/>
    </xf>
    <xf numFmtId="0" fontId="61" fillId="13" borderId="45" xfId="1" applyFont="1" applyFill="1" applyBorder="1" applyAlignment="1" applyProtection="1">
      <alignment horizontal="center"/>
    </xf>
    <xf numFmtId="0" fontId="61" fillId="11" borderId="39" xfId="1" applyFont="1" applyFill="1" applyBorder="1" applyAlignment="1" applyProtection="1">
      <alignment horizontal="center"/>
    </xf>
    <xf numFmtId="0" fontId="0" fillId="11" borderId="39" xfId="0" applyFill="1" applyBorder="1" applyProtection="1"/>
    <xf numFmtId="0" fontId="0" fillId="11" borderId="40" xfId="0" applyFill="1" applyBorder="1" applyProtection="1"/>
    <xf numFmtId="0" fontId="0" fillId="11" borderId="49" xfId="0" applyFill="1" applyBorder="1" applyProtection="1"/>
    <xf numFmtId="0" fontId="0" fillId="11" borderId="41" xfId="0" applyFill="1" applyBorder="1" applyProtection="1"/>
    <xf numFmtId="0" fontId="61" fillId="12" borderId="39" xfId="1" applyFont="1" applyFill="1" applyBorder="1" applyAlignment="1" applyProtection="1">
      <alignment horizontal="center"/>
    </xf>
    <xf numFmtId="0" fontId="0" fillId="12" borderId="39" xfId="0" applyFill="1" applyBorder="1" applyProtection="1"/>
    <xf numFmtId="0" fontId="0" fillId="12" borderId="40" xfId="0" applyFill="1" applyBorder="1" applyProtection="1"/>
    <xf numFmtId="0" fontId="0" fillId="12" borderId="49" xfId="0" applyFill="1" applyBorder="1" applyProtection="1"/>
    <xf numFmtId="0" fontId="0" fillId="12" borderId="41" xfId="0" applyFill="1" applyBorder="1" applyProtection="1"/>
    <xf numFmtId="0" fontId="55" fillId="12" borderId="42" xfId="0" applyFont="1" applyFill="1" applyBorder="1" applyProtection="1"/>
    <xf numFmtId="0" fontId="0" fillId="12" borderId="43" xfId="0" applyFill="1" applyBorder="1" applyProtection="1"/>
    <xf numFmtId="0" fontId="55" fillId="12" borderId="22" xfId="0" applyFont="1" applyFill="1" applyBorder="1" applyProtection="1"/>
    <xf numFmtId="0" fontId="0" fillId="12" borderId="23" xfId="0" applyFill="1" applyBorder="1" applyProtection="1"/>
    <xf numFmtId="0" fontId="55" fillId="12" borderId="44" xfId="0" applyFont="1" applyFill="1" applyBorder="1" applyProtection="1"/>
    <xf numFmtId="0" fontId="0" fillId="12" borderId="25" xfId="0" applyFill="1" applyBorder="1" applyProtection="1"/>
    <xf numFmtId="0" fontId="61" fillId="13" borderId="39" xfId="1" applyFont="1" applyFill="1" applyBorder="1" applyAlignment="1" applyProtection="1">
      <alignment horizontal="center"/>
    </xf>
    <xf numFmtId="0" fontId="0" fillId="13" borderId="39" xfId="0" applyFill="1" applyBorder="1" applyProtection="1"/>
    <xf numFmtId="0" fontId="0" fillId="13" borderId="40" xfId="0" applyFill="1" applyBorder="1" applyProtection="1"/>
    <xf numFmtId="0" fontId="0" fillId="13" borderId="49" xfId="0" applyFill="1" applyBorder="1" applyProtection="1"/>
    <xf numFmtId="0" fontId="0" fillId="13" borderId="41" xfId="0" applyFill="1" applyBorder="1" applyProtection="1"/>
    <xf numFmtId="0" fontId="55" fillId="13" borderId="42" xfId="0" applyFont="1" applyFill="1" applyBorder="1" applyProtection="1"/>
    <xf numFmtId="0" fontId="55" fillId="13" borderId="22" xfId="0" applyFont="1" applyFill="1" applyBorder="1" applyProtection="1"/>
    <xf numFmtId="0" fontId="55" fillId="13" borderId="44" xfId="0" applyFont="1" applyFill="1" applyBorder="1" applyProtection="1"/>
    <xf numFmtId="0" fontId="55" fillId="11" borderId="42" xfId="0" applyFont="1" applyFill="1" applyBorder="1" applyProtection="1"/>
    <xf numFmtId="0" fontId="55" fillId="11" borderId="22" xfId="0" applyFont="1" applyFill="1" applyBorder="1" applyProtection="1"/>
    <xf numFmtId="0" fontId="55" fillId="11" borderId="44" xfId="0" applyFont="1" applyFill="1" applyBorder="1" applyProtection="1"/>
    <xf numFmtId="0" fontId="0" fillId="11" borderId="43" xfId="0" applyFill="1" applyBorder="1" applyProtection="1"/>
    <xf numFmtId="0" fontId="0" fillId="11" borderId="23" xfId="0" applyFill="1" applyBorder="1" applyProtection="1"/>
    <xf numFmtId="0" fontId="0" fillId="11" borderId="25" xfId="0" applyFill="1" applyBorder="1" applyProtection="1"/>
    <xf numFmtId="0" fontId="0" fillId="13" borderId="43" xfId="0" applyFill="1" applyBorder="1" applyProtection="1"/>
    <xf numFmtId="0" fontId="0" fillId="13" borderId="23" xfId="0" applyFill="1" applyBorder="1" applyProtection="1"/>
    <xf numFmtId="0" fontId="0" fillId="13" borderId="25" xfId="0" applyFill="1" applyBorder="1" applyProtection="1"/>
    <xf numFmtId="0" fontId="64" fillId="15" borderId="47" xfId="0" applyFont="1" applyFill="1" applyBorder="1" applyAlignment="1" applyProtection="1">
      <alignment vertical="center"/>
    </xf>
    <xf numFmtId="17" fontId="58" fillId="14" borderId="0" xfId="1" quotePrefix="1" applyNumberFormat="1" applyFont="1" applyFill="1" applyAlignment="1" applyProtection="1">
      <alignment horizontal="center"/>
      <protection locked="0"/>
    </xf>
    <xf numFmtId="14" fontId="58" fillId="14" borderId="0" xfId="1" quotePrefix="1" applyNumberFormat="1" applyFont="1" applyFill="1" applyAlignment="1" applyProtection="1">
      <alignment horizontal="center"/>
      <protection locked="0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 applyProtection="1">
      <alignment horizontal="left" vertical="center" wrapText="1"/>
    </xf>
    <xf numFmtId="0" fontId="0" fillId="0" borderId="0" xfId="0" applyFill="1" applyProtection="1"/>
    <xf numFmtId="0" fontId="64" fillId="8" borderId="0" xfId="0" applyFont="1" applyFill="1" applyAlignment="1">
      <alignment horizontal="left" vertical="center" wrapText="1"/>
    </xf>
    <xf numFmtId="0" fontId="66" fillId="10" borderId="0" xfId="0" applyFont="1" applyFill="1" applyAlignment="1">
      <alignment horizontal="center" wrapText="1"/>
    </xf>
    <xf numFmtId="0" fontId="55" fillId="15" borderId="50" xfId="0" applyFont="1" applyFill="1" applyBorder="1" applyAlignment="1">
      <alignment horizontal="center" vertical="center" wrapText="1"/>
    </xf>
    <xf numFmtId="0" fontId="55" fillId="15" borderId="46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55" fillId="15" borderId="50" xfId="0" applyFont="1" applyFill="1" applyBorder="1" applyAlignment="1">
      <alignment horizontal="center" vertical="center"/>
    </xf>
    <xf numFmtId="0" fontId="55" fillId="14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64" fillId="14" borderId="0" xfId="0" applyFont="1" applyFill="1" applyAlignment="1">
      <alignment horizontal="center"/>
    </xf>
    <xf numFmtId="0" fontId="0" fillId="15" borderId="0" xfId="0" applyFill="1" applyAlignment="1" applyProtection="1">
      <alignment horizontal="center"/>
      <protection locked="0"/>
    </xf>
    <xf numFmtId="0" fontId="68" fillId="8" borderId="0" xfId="0" applyFont="1" applyFill="1" applyAlignment="1">
      <alignment horizontal="center"/>
    </xf>
    <xf numFmtId="0" fontId="54" fillId="8" borderId="0" xfId="0" applyFont="1" applyFill="1" applyAlignment="1">
      <alignment horizontal="center"/>
    </xf>
    <xf numFmtId="0" fontId="73" fillId="9" borderId="42" xfId="0" applyFont="1" applyFill="1" applyBorder="1" applyAlignment="1" applyProtection="1">
      <alignment horizontal="center" vertical="center" wrapText="1"/>
    </xf>
    <xf numFmtId="0" fontId="73" fillId="9" borderId="16" xfId="0" applyFont="1" applyFill="1" applyBorder="1" applyAlignment="1" applyProtection="1">
      <alignment horizontal="center" vertical="center"/>
    </xf>
    <xf numFmtId="0" fontId="73" fillId="9" borderId="43" xfId="0" applyFont="1" applyFill="1" applyBorder="1" applyAlignment="1" applyProtection="1">
      <alignment horizontal="center" vertical="center"/>
    </xf>
    <xf numFmtId="0" fontId="73" fillId="9" borderId="22" xfId="0" applyFont="1" applyFill="1" applyBorder="1" applyAlignment="1" applyProtection="1">
      <alignment horizontal="center" vertical="center"/>
    </xf>
    <xf numFmtId="0" fontId="73" fillId="9" borderId="0" xfId="0" applyFont="1" applyFill="1" applyBorder="1" applyAlignment="1" applyProtection="1">
      <alignment horizontal="center" vertical="center"/>
    </xf>
    <xf numFmtId="0" fontId="73" fillId="9" borderId="23" xfId="0" applyFont="1" applyFill="1" applyBorder="1" applyAlignment="1" applyProtection="1">
      <alignment horizontal="center" vertical="center"/>
    </xf>
    <xf numFmtId="0" fontId="73" fillId="9" borderId="44" xfId="0" applyFont="1" applyFill="1" applyBorder="1" applyAlignment="1" applyProtection="1">
      <alignment horizontal="center" vertical="center"/>
    </xf>
    <xf numFmtId="0" fontId="73" fillId="9" borderId="24" xfId="0" applyFont="1" applyFill="1" applyBorder="1" applyAlignment="1" applyProtection="1">
      <alignment horizontal="center" vertical="center"/>
    </xf>
    <xf numFmtId="0" fontId="73" fillId="9" borderId="25" xfId="0" applyFont="1" applyFill="1" applyBorder="1" applyAlignment="1" applyProtection="1">
      <alignment horizontal="center" vertical="center"/>
    </xf>
    <xf numFmtId="0" fontId="56" fillId="9" borderId="0" xfId="0" applyFont="1" applyFill="1" applyAlignment="1" applyProtection="1">
      <alignment horizontal="left"/>
    </xf>
    <xf numFmtId="0" fontId="69" fillId="8" borderId="0" xfId="0" applyFont="1" applyFill="1" applyAlignment="1" applyProtection="1">
      <alignment horizontal="left"/>
    </xf>
    <xf numFmtId="0" fontId="69" fillId="15" borderId="50" xfId="0" applyFont="1" applyFill="1" applyBorder="1" applyAlignment="1" applyProtection="1">
      <alignment horizontal="left" vertical="center"/>
    </xf>
    <xf numFmtId="0" fontId="69" fillId="15" borderId="46" xfId="0" applyFont="1" applyFill="1" applyBorder="1" applyAlignment="1" applyProtection="1">
      <alignment horizontal="left" vertical="center"/>
    </xf>
    <xf numFmtId="0" fontId="8" fillId="0" borderId="6" xfId="7" applyFont="1" applyBorder="1" applyAlignment="1">
      <alignment horizontal="center"/>
    </xf>
    <xf numFmtId="0" fontId="8" fillId="0" borderId="8" xfId="7" applyFont="1" applyBorder="1" applyAlignment="1">
      <alignment horizontal="center"/>
    </xf>
    <xf numFmtId="0" fontId="8" fillId="0" borderId="7" xfId="7" applyFont="1" applyBorder="1" applyAlignment="1">
      <alignment horizontal="center"/>
    </xf>
    <xf numFmtId="0" fontId="70" fillId="9" borderId="42" xfId="0" applyFont="1" applyFill="1" applyBorder="1" applyAlignment="1" applyProtection="1">
      <alignment horizontal="center" vertical="center" textRotation="90"/>
    </xf>
    <xf numFmtId="0" fontId="70" fillId="9" borderId="22" xfId="0" applyFont="1" applyFill="1" applyBorder="1" applyAlignment="1" applyProtection="1">
      <alignment horizontal="center" vertical="center" textRotation="90"/>
    </xf>
    <xf numFmtId="0" fontId="70" fillId="9" borderId="44" xfId="0" applyFont="1" applyFill="1" applyBorder="1" applyAlignment="1" applyProtection="1">
      <alignment horizontal="center" vertical="center" textRotation="90"/>
    </xf>
    <xf numFmtId="0" fontId="70" fillId="9" borderId="39" xfId="0" applyFont="1" applyFill="1" applyBorder="1" applyAlignment="1" applyProtection="1">
      <alignment horizontal="center" vertical="center" textRotation="90"/>
    </xf>
    <xf numFmtId="0" fontId="70" fillId="9" borderId="40" xfId="0" applyFont="1" applyFill="1" applyBorder="1" applyAlignment="1" applyProtection="1">
      <alignment horizontal="center" vertical="center" textRotation="90"/>
    </xf>
    <xf numFmtId="0" fontId="70" fillId="9" borderId="41" xfId="0" applyFont="1" applyFill="1" applyBorder="1" applyAlignment="1" applyProtection="1">
      <alignment horizontal="center" vertical="center" textRotation="90"/>
    </xf>
  </cellXfs>
  <cellStyles count="13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3" xfId="7"/>
    <cellStyle name="Normal 3 2" xfId="8"/>
    <cellStyle name="Normal 3 3" xfId="9"/>
    <cellStyle name="Normal 3 4" xfId="10"/>
    <cellStyle name="Normal 3 5" xfId="11"/>
    <cellStyle name="Normal 3 6" xfId="12"/>
  </cellStyles>
  <dxfs count="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0</xdr:row>
      <xdr:rowOff>548640</xdr:rowOff>
    </xdr:to>
    <xdr:pic>
      <xdr:nvPicPr>
        <xdr:cNvPr id="1033" name="Image 2" descr="EURLblan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2057" name="Image 5" descr="EURLblan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7177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4105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28681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C4" sqref="C4:D4"/>
    </sheetView>
  </sheetViews>
  <sheetFormatPr baseColWidth="10" defaultColWidth="11.44140625" defaultRowHeight="14.4" x14ac:dyDescent="0.3"/>
  <cols>
    <col min="1" max="2" width="10.88671875" customWidth="1"/>
    <col min="3" max="4" width="11.44140625" style="235"/>
    <col min="5" max="10" width="11.44140625" style="234"/>
    <col min="11" max="11" width="1" style="234" customWidth="1"/>
    <col min="12" max="12" width="1.109375" style="234" customWidth="1"/>
    <col min="13" max="13" width="11.44140625" style="234"/>
    <col min="14" max="16384" width="11.44140625" style="237"/>
  </cols>
  <sheetData>
    <row r="1" spans="1:11" ht="81.75" customHeight="1" x14ac:dyDescent="0.3">
      <c r="A1" s="234"/>
      <c r="B1" s="234"/>
      <c r="C1" s="320" t="s">
        <v>179</v>
      </c>
      <c r="D1" s="320"/>
      <c r="E1" s="320"/>
      <c r="F1" s="320"/>
      <c r="G1" s="320"/>
      <c r="H1" s="320"/>
      <c r="I1" s="320"/>
      <c r="J1" s="320"/>
      <c r="K1" s="313"/>
    </row>
    <row r="2" spans="1:11" ht="38.25" customHeight="1" x14ac:dyDescent="0.4">
      <c r="A2" s="234"/>
      <c r="B2" s="234"/>
      <c r="C2" s="317" t="s">
        <v>176</v>
      </c>
      <c r="D2" s="317"/>
      <c r="E2" s="317"/>
      <c r="F2" s="317"/>
      <c r="G2" s="317"/>
      <c r="H2" s="317"/>
      <c r="I2" s="317"/>
      <c r="J2" s="244"/>
    </row>
    <row r="3" spans="1:11" x14ac:dyDescent="0.3">
      <c r="A3" s="322" t="s">
        <v>148</v>
      </c>
      <c r="B3" s="322"/>
      <c r="C3" s="326" t="s">
        <v>149</v>
      </c>
      <c r="D3" s="326"/>
    </row>
    <row r="4" spans="1:11" x14ac:dyDescent="0.3">
      <c r="A4" s="323" t="s">
        <v>170</v>
      </c>
      <c r="B4" s="323"/>
      <c r="C4" s="327"/>
      <c r="D4" s="327"/>
      <c r="E4" s="328" t="s">
        <v>155</v>
      </c>
    </row>
    <row r="5" spans="1:11" ht="15.6" x14ac:dyDescent="0.3">
      <c r="A5" s="324" t="s">
        <v>171</v>
      </c>
      <c r="B5" s="324"/>
      <c r="C5" s="327"/>
      <c r="D5" s="327"/>
      <c r="E5" s="329"/>
      <c r="F5" s="242" t="s">
        <v>156</v>
      </c>
    </row>
    <row r="6" spans="1:11" x14ac:dyDescent="0.3">
      <c r="A6" s="325" t="s">
        <v>172</v>
      </c>
      <c r="B6" s="325"/>
      <c r="C6" s="327"/>
      <c r="D6" s="327"/>
      <c r="E6" s="329"/>
    </row>
    <row r="7" spans="1:11" x14ac:dyDescent="0.3">
      <c r="A7" s="234"/>
      <c r="B7" s="234"/>
      <c r="C7" s="234"/>
      <c r="D7" s="234"/>
    </row>
    <row r="8" spans="1:11" ht="15" thickBot="1" x14ac:dyDescent="0.35">
      <c r="A8" s="234"/>
      <c r="B8" s="234"/>
      <c r="C8" s="234"/>
      <c r="D8" s="234"/>
    </row>
    <row r="9" spans="1:11" ht="33.6" thickTop="1" thickBot="1" x14ac:dyDescent="0.35">
      <c r="A9" s="321" t="s">
        <v>173</v>
      </c>
      <c r="B9" s="319"/>
      <c r="C9" s="253" t="e">
        <f>'Cut-off 5 copies'!AD113</f>
        <v>#DIV/0!</v>
      </c>
      <c r="D9" s="254" t="s">
        <v>151</v>
      </c>
      <c r="E9" s="243" t="s">
        <v>157</v>
      </c>
      <c r="F9" s="316" t="s">
        <v>158</v>
      </c>
      <c r="G9" s="316"/>
      <c r="H9" s="316"/>
      <c r="I9" s="316"/>
      <c r="J9" s="316"/>
    </row>
    <row r="10" spans="1:11" ht="15.6" thickTop="1" thickBot="1" x14ac:dyDescent="0.35">
      <c r="A10" s="234"/>
      <c r="B10" s="234"/>
      <c r="C10" s="234"/>
      <c r="D10" s="234"/>
    </row>
    <row r="11" spans="1:11" ht="39.9" customHeight="1" thickTop="1" thickBot="1" x14ac:dyDescent="0.35">
      <c r="A11" s="318" t="s">
        <v>163</v>
      </c>
      <c r="B11" s="319"/>
      <c r="C11" s="255" t="e">
        <f>'Nbre copies cut-off 5 copies'!H144</f>
        <v>#NUM!</v>
      </c>
      <c r="D11" s="254" t="s">
        <v>164</v>
      </c>
      <c r="E11" s="246" t="s">
        <v>165</v>
      </c>
      <c r="F11" s="316" t="s">
        <v>178</v>
      </c>
      <c r="G11" s="316"/>
      <c r="H11" s="316"/>
      <c r="I11" s="316"/>
    </row>
    <row r="12" spans="1:11" ht="15" thickTop="1" x14ac:dyDescent="0.3">
      <c r="A12" s="234"/>
      <c r="B12" s="234"/>
      <c r="C12" s="234"/>
      <c r="D12" s="234"/>
    </row>
    <row r="13" spans="1:11" x14ac:dyDescent="0.3">
      <c r="A13" s="234"/>
      <c r="B13" s="234"/>
      <c r="C13" s="234"/>
      <c r="D13" s="234"/>
    </row>
    <row r="14" spans="1:11" x14ac:dyDescent="0.3">
      <c r="A14" s="234"/>
      <c r="B14" s="234"/>
      <c r="C14" s="234"/>
      <c r="D14" s="234"/>
    </row>
    <row r="15" spans="1:11" x14ac:dyDescent="0.3">
      <c r="A15" s="234"/>
      <c r="B15" s="234"/>
      <c r="C15" s="234"/>
      <c r="D15" s="234"/>
    </row>
    <row r="16" spans="1:11" x14ac:dyDescent="0.3">
      <c r="A16" s="234"/>
      <c r="B16" s="234"/>
      <c r="C16" s="234"/>
      <c r="D16" s="234"/>
      <c r="G16" s="234" t="s">
        <v>180</v>
      </c>
    </row>
    <row r="17" spans="1:13" x14ac:dyDescent="0.3">
      <c r="A17" s="234"/>
      <c r="B17" s="234"/>
      <c r="C17" s="234"/>
      <c r="D17" s="234"/>
      <c r="G17" s="234" t="s">
        <v>181</v>
      </c>
    </row>
    <row r="18" spans="1:13" x14ac:dyDescent="0.3">
      <c r="A18" s="234"/>
      <c r="B18" s="234"/>
      <c r="C18" s="234"/>
      <c r="D18" s="234"/>
      <c r="G18" s="234" t="s">
        <v>182</v>
      </c>
    </row>
    <row r="19" spans="1:13" x14ac:dyDescent="0.3">
      <c r="A19" s="234"/>
      <c r="B19" s="234"/>
      <c r="C19" s="234"/>
      <c r="D19" s="234"/>
    </row>
    <row r="20" spans="1:13" x14ac:dyDescent="0.3">
      <c r="A20" s="234"/>
      <c r="B20" s="234"/>
      <c r="C20" s="234"/>
      <c r="D20" s="234"/>
    </row>
    <row r="21" spans="1:13" x14ac:dyDescent="0.3">
      <c r="A21" s="234"/>
      <c r="B21" s="234"/>
      <c r="C21" s="234"/>
      <c r="D21" s="234"/>
    </row>
    <row r="22" spans="1:13" x14ac:dyDescent="0.3">
      <c r="A22" s="234"/>
      <c r="B22" s="234"/>
      <c r="C22" s="234"/>
      <c r="D22" s="234"/>
    </row>
    <row r="23" spans="1:13" x14ac:dyDescent="0.3">
      <c r="A23" s="234"/>
      <c r="B23" s="234"/>
      <c r="C23" s="234"/>
      <c r="D23" s="234"/>
    </row>
    <row r="24" spans="1:13" x14ac:dyDescent="0.3">
      <c r="A24" s="234"/>
      <c r="B24" s="234"/>
      <c r="C24" s="234"/>
      <c r="D24" s="234"/>
    </row>
    <row r="25" spans="1:13" x14ac:dyDescent="0.3">
      <c r="A25" s="234"/>
      <c r="B25" s="234"/>
      <c r="C25" s="234"/>
      <c r="D25" s="234"/>
    </row>
    <row r="26" spans="1:13" x14ac:dyDescent="0.3">
      <c r="A26" s="234"/>
      <c r="B26" s="234"/>
      <c r="C26" s="234"/>
      <c r="D26" s="234"/>
    </row>
    <row r="27" spans="1:13" x14ac:dyDescent="0.3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</row>
    <row r="28" spans="1:13" x14ac:dyDescent="0.3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</row>
    <row r="29" spans="1:13" x14ac:dyDescent="0.3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</row>
    <row r="30" spans="1:13" x14ac:dyDescent="0.3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</row>
    <row r="31" spans="1:13" x14ac:dyDescent="0.3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</row>
    <row r="32" spans="1:13" x14ac:dyDescent="0.3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13" x14ac:dyDescent="0.3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</row>
    <row r="34" spans="1:13" x14ac:dyDescent="0.3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</row>
    <row r="35" spans="1:13" x14ac:dyDescent="0.3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</row>
    <row r="36" spans="1:13" x14ac:dyDescent="0.3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13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</row>
    <row r="38" spans="1:13" x14ac:dyDescent="0.3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</row>
    <row r="39" spans="1:13" x14ac:dyDescent="0.3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x14ac:dyDescent="0.3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3" x14ac:dyDescent="0.3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</row>
    <row r="42" spans="1:13" x14ac:dyDescent="0.3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13" x14ac:dyDescent="0.3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</row>
    <row r="44" spans="1:13" x14ac:dyDescent="0.3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</row>
    <row r="45" spans="1:13" x14ac:dyDescent="0.3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13" x14ac:dyDescent="0.3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</row>
    <row r="47" spans="1:13" x14ac:dyDescent="0.3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1:13" x14ac:dyDescent="0.3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</row>
    <row r="49" spans="1:13" x14ac:dyDescent="0.3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</row>
    <row r="50" spans="1:13" x14ac:dyDescent="0.3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</row>
    <row r="51" spans="1:13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2" spans="1:13" x14ac:dyDescent="0.3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</row>
    <row r="53" spans="1:13" x14ac:dyDescent="0.3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</row>
    <row r="54" spans="1:13" x14ac:dyDescent="0.3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</row>
    <row r="55" spans="1:13" x14ac:dyDescent="0.3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</row>
    <row r="56" spans="1:13" x14ac:dyDescent="0.3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 x14ac:dyDescent="0.3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13" x14ac:dyDescent="0.3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</row>
    <row r="59" spans="1:13" x14ac:dyDescent="0.3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</row>
    <row r="60" spans="1:13" x14ac:dyDescent="0.3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</row>
    <row r="61" spans="1:13" x14ac:dyDescent="0.3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</row>
    <row r="62" spans="1:13" x14ac:dyDescent="0.3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3" x14ac:dyDescent="0.3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</row>
    <row r="64" spans="1:13" x14ac:dyDescent="0.3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</row>
    <row r="65" spans="1:13" x14ac:dyDescent="0.3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</row>
    <row r="66" spans="1:13" x14ac:dyDescent="0.3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</row>
    <row r="67" spans="1:13" x14ac:dyDescent="0.3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</row>
    <row r="68" spans="1:13" x14ac:dyDescent="0.3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</row>
    <row r="69" spans="1:13" x14ac:dyDescent="0.3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</row>
    <row r="70" spans="1:13" x14ac:dyDescent="0.3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</row>
    <row r="71" spans="1:13" x14ac:dyDescent="0.3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</row>
    <row r="72" spans="1:13" x14ac:dyDescent="0.3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</row>
    <row r="73" spans="1:13" x14ac:dyDescent="0.3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</row>
    <row r="74" spans="1:13" x14ac:dyDescent="0.3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</row>
    <row r="75" spans="1:13" x14ac:dyDescent="0.3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</row>
    <row r="76" spans="1:13" x14ac:dyDescent="0.3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</row>
    <row r="77" spans="1:13" x14ac:dyDescent="0.3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</row>
    <row r="78" spans="1:13" x14ac:dyDescent="0.3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</row>
    <row r="79" spans="1:13" x14ac:dyDescent="0.3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</row>
    <row r="80" spans="1:13" x14ac:dyDescent="0.3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</row>
    <row r="81" spans="1:13" x14ac:dyDescent="0.3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</row>
    <row r="82" spans="1:13" x14ac:dyDescent="0.3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</row>
  </sheetData>
  <sheetProtection algorithmName="SHA-512" hashValue="dBnn5sWUKZt8cB2518J1WlCoAS8eHdKEYPIYVJPRlHKaakXKPG+QPxBenmq9oG5BFR2WijpkYJIe0cFAfZuv0w==" saltValue="VoXBXNIWcZSxPtPpAEO40A==" spinCount="100000" sheet="1" objects="1" scenarios="1"/>
  <mergeCells count="15">
    <mergeCell ref="F9:J9"/>
    <mergeCell ref="C2:I2"/>
    <mergeCell ref="A11:B11"/>
    <mergeCell ref="F11:I11"/>
    <mergeCell ref="C1:J1"/>
    <mergeCell ref="A9:B9"/>
    <mergeCell ref="A3:B3"/>
    <mergeCell ref="A4:B4"/>
    <mergeCell ref="A5:B5"/>
    <mergeCell ref="A6:B6"/>
    <mergeCell ref="C3:D3"/>
    <mergeCell ref="C4:D4"/>
    <mergeCell ref="C5:D5"/>
    <mergeCell ref="C6:D6"/>
    <mergeCell ref="E4:E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0"/>
  <sheetViews>
    <sheetView topLeftCell="C1" workbookViewId="0">
      <selection activeCell="C8" sqref="C8:C43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48</v>
      </c>
      <c r="B1" s="1"/>
      <c r="C1" s="2"/>
      <c r="D1" s="2"/>
      <c r="E1" s="2"/>
      <c r="F1" s="2"/>
      <c r="G1" s="3"/>
      <c r="H1" s="3"/>
      <c r="I1" s="3"/>
      <c r="J1" s="1" t="s">
        <v>49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50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51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52</v>
      </c>
      <c r="L4" s="13"/>
      <c r="M4" s="14" t="s">
        <v>53</v>
      </c>
      <c r="N4" s="8"/>
      <c r="O4" s="9"/>
      <c r="Q4" s="10"/>
      <c r="R4" s="10"/>
    </row>
    <row r="5" spans="1:25" ht="15.6" x14ac:dyDescent="0.3">
      <c r="I5" s="15"/>
      <c r="J5" s="16" t="s">
        <v>54</v>
      </c>
      <c r="K5" s="17" t="e">
        <f>S44/Q44</f>
        <v>#DIV/0!</v>
      </c>
      <c r="L5" s="18" t="s">
        <v>55</v>
      </c>
      <c r="M5" s="19" t="e">
        <f>(J44-K5*K44)-LOG10(5)</f>
        <v>#DIV/0!</v>
      </c>
      <c r="N5" s="8"/>
      <c r="O5" s="9"/>
      <c r="Q5" s="10"/>
      <c r="R5" s="10"/>
    </row>
    <row r="6" spans="1:25" x14ac:dyDescent="0.25">
      <c r="A6" s="20"/>
      <c r="B6" s="343" t="s">
        <v>147</v>
      </c>
      <c r="C6" s="344"/>
      <c r="D6" s="344"/>
      <c r="E6" s="344"/>
      <c r="F6" s="344"/>
      <c r="G6" s="344"/>
      <c r="H6" s="345"/>
      <c r="I6" s="15"/>
    </row>
    <row r="7" spans="1:25" ht="60" customHeight="1" x14ac:dyDescent="0.25">
      <c r="A7" s="21" t="s">
        <v>56</v>
      </c>
      <c r="B7" s="22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3" t="s">
        <v>63</v>
      </c>
      <c r="I7" s="15"/>
      <c r="J7" s="24" t="s">
        <v>64</v>
      </c>
      <c r="K7" s="24" t="s">
        <v>65</v>
      </c>
      <c r="L7" s="25" t="s">
        <v>66</v>
      </c>
      <c r="M7" s="24" t="s">
        <v>67</v>
      </c>
      <c r="N7" s="24" t="s">
        <v>68</v>
      </c>
      <c r="O7" s="26" t="s">
        <v>69</v>
      </c>
      <c r="P7" s="24" t="s">
        <v>70</v>
      </c>
      <c r="Q7" s="24" t="s">
        <v>71</v>
      </c>
      <c r="R7" s="24" t="s">
        <v>72</v>
      </c>
      <c r="S7" s="24" t="s">
        <v>73</v>
      </c>
      <c r="T7" s="24" t="s">
        <v>74</v>
      </c>
      <c r="U7" s="27" t="s">
        <v>75</v>
      </c>
      <c r="V7" s="24" t="s">
        <v>76</v>
      </c>
      <c r="W7" s="28" t="s">
        <v>77</v>
      </c>
      <c r="X7" s="29" t="s">
        <v>78</v>
      </c>
      <c r="Y7" s="30" t="s">
        <v>79</v>
      </c>
    </row>
    <row r="8" spans="1:25" x14ac:dyDescent="0.25">
      <c r="A8" s="20">
        <v>1</v>
      </c>
      <c r="B8" s="31" t="str">
        <f>'Run 4'!A11</f>
        <v>A1</v>
      </c>
      <c r="C8" s="158">
        <f>'Exact copy numbers'!C4:D4</f>
        <v>0</v>
      </c>
      <c r="D8" s="120">
        <f>'Run 4'!C11</f>
        <v>0</v>
      </c>
      <c r="E8" s="119">
        <f>STDEVA(D8:D10)</f>
        <v>0</v>
      </c>
      <c r="F8" s="33">
        <f>AVERAGE(D8:D10)</f>
        <v>0</v>
      </c>
      <c r="G8" s="34" t="e">
        <f t="shared" ref="G8:G43" si="0">POWER(10,$K$5*D8+$M$5)</f>
        <v>#DIV/0!</v>
      </c>
      <c r="H8" s="35" t="e">
        <f>AVERAGE(G8:G10)</f>
        <v>#DIV/0!</v>
      </c>
      <c r="I8" s="15"/>
      <c r="J8" s="36" t="str">
        <f>IF('Run 4'!C11="","",LOG(C8))</f>
        <v/>
      </c>
      <c r="K8" s="37" t="str">
        <f>IF('Run 4'!C11="","",'Run 4'!C11)</f>
        <v/>
      </c>
      <c r="L8" s="38" t="str">
        <f>IF('Run 4'!C11="","",J8-J$44)</f>
        <v/>
      </c>
      <c r="M8" s="39" t="str">
        <f>IF('Run 4'!C11="","",L8*L8)</f>
        <v/>
      </c>
      <c r="N8" s="40"/>
      <c r="O8" s="32" t="str">
        <f>IF('Run 4'!C11="","",K8-$K$44)</f>
        <v/>
      </c>
      <c r="P8" s="41" t="str">
        <f>IF('Run 4'!C11="","",(K8-$K$44)^2)</f>
        <v/>
      </c>
      <c r="Q8" s="41"/>
      <c r="R8" s="41" t="str">
        <f>IF('Run 4'!C11="","",L8*O8)</f>
        <v/>
      </c>
      <c r="S8" s="41"/>
      <c r="T8" s="41"/>
      <c r="U8" s="41"/>
      <c r="V8" s="41"/>
      <c r="W8" s="41"/>
      <c r="X8" s="41"/>
      <c r="Y8" s="41"/>
    </row>
    <row r="9" spans="1:25" x14ac:dyDescent="0.25">
      <c r="A9" s="42"/>
      <c r="B9" s="43" t="str">
        <f>'Run 4'!A12</f>
        <v>A2</v>
      </c>
      <c r="C9" s="160">
        <f>'Exact copy numbers'!C4:D4</f>
        <v>0</v>
      </c>
      <c r="D9" s="118">
        <f>'Run 4'!C12</f>
        <v>0</v>
      </c>
      <c r="E9" s="117"/>
      <c r="F9" s="44"/>
      <c r="G9" s="45" t="e">
        <f t="shared" si="0"/>
        <v>#DIV/0!</v>
      </c>
      <c r="H9" s="46"/>
      <c r="I9" s="15"/>
      <c r="J9" s="36" t="str">
        <f>IF('Run 4'!C12="","",LOG(C9))</f>
        <v/>
      </c>
      <c r="K9" s="37" t="str">
        <f>IF('Run 4'!C12="","",'Run 4'!C12)</f>
        <v/>
      </c>
      <c r="L9" s="38" t="str">
        <f>IF('Run 4'!C12="","",J9-J$44)</f>
        <v/>
      </c>
      <c r="M9" s="39" t="str">
        <f>IF('Run 4'!C12="","",L9*L9)</f>
        <v/>
      </c>
      <c r="N9" s="40"/>
      <c r="O9" s="32" t="str">
        <f>IF('Run 4'!C12="","",K9-$K$44)</f>
        <v/>
      </c>
      <c r="P9" s="41" t="str">
        <f>IF('Run 4'!C12="","",(K9-$K$44)^2)</f>
        <v/>
      </c>
      <c r="Q9" s="41"/>
      <c r="R9" s="41" t="str">
        <f>IF('Run 4'!C12="","",L9*O9)</f>
        <v/>
      </c>
      <c r="S9" s="41"/>
      <c r="T9" s="41"/>
      <c r="U9" s="41"/>
      <c r="V9" s="41"/>
      <c r="W9" s="41"/>
      <c r="X9" s="41"/>
      <c r="Y9" s="41"/>
    </row>
    <row r="10" spans="1:25" x14ac:dyDescent="0.25">
      <c r="A10" s="42"/>
      <c r="B10" s="43" t="str">
        <f>'Run 4'!A13</f>
        <v>A3</v>
      </c>
      <c r="C10" s="160">
        <f>'Exact copy numbers'!C4:D4</f>
        <v>0</v>
      </c>
      <c r="D10" s="116">
        <f>'Run 4'!C13</f>
        <v>0</v>
      </c>
      <c r="E10" s="115"/>
      <c r="F10" s="49"/>
      <c r="G10" s="50" t="e">
        <f t="shared" si="0"/>
        <v>#DIV/0!</v>
      </c>
      <c r="H10" s="51"/>
      <c r="I10" s="15"/>
      <c r="J10" s="36" t="str">
        <f>IF('Run 4'!C13="","",LOG(C10))</f>
        <v/>
      </c>
      <c r="K10" s="37" t="str">
        <f>IF('Run 4'!C13="","",'Run 4'!C13)</f>
        <v/>
      </c>
      <c r="L10" s="38" t="str">
        <f>IF('Run 4'!C13="","",J10-J$44)</f>
        <v/>
      </c>
      <c r="M10" s="39" t="str">
        <f>IF('Run 4'!C13="","",L10*L10)</f>
        <v/>
      </c>
      <c r="N10" s="40"/>
      <c r="O10" s="32" t="str">
        <f>IF('Run 4'!C13="","",K10-$K$44)</f>
        <v/>
      </c>
      <c r="P10" s="41" t="str">
        <f>IF('Run 4'!C13="","",(K10-$K$44)^2)</f>
        <v/>
      </c>
      <c r="Q10" s="41"/>
      <c r="R10" s="41" t="str">
        <f>IF('Run 4'!C13="","",L10*O10)</f>
        <v/>
      </c>
      <c r="S10" s="41"/>
      <c r="T10" s="41"/>
      <c r="U10" s="41"/>
      <c r="V10" s="41"/>
      <c r="W10" s="41"/>
      <c r="X10" s="41"/>
      <c r="Y10" s="41"/>
    </row>
    <row r="11" spans="1:25" x14ac:dyDescent="0.25">
      <c r="A11" s="42"/>
      <c r="B11" s="31" t="str">
        <f>'Run 4'!A14</f>
        <v>A4</v>
      </c>
      <c r="C11" s="128">
        <f>'Exact copy numbers'!C5:D5</f>
        <v>0</v>
      </c>
      <c r="D11" s="120">
        <f>'Run 4'!C14</f>
        <v>0</v>
      </c>
      <c r="E11" s="119">
        <f>STDEVA(D11:D13)</f>
        <v>0</v>
      </c>
      <c r="F11" s="33">
        <f>AVERAGE(D11:D13)</f>
        <v>0</v>
      </c>
      <c r="G11" s="34" t="e">
        <f t="shared" si="0"/>
        <v>#DIV/0!</v>
      </c>
      <c r="H11" s="35" t="e">
        <f>AVERAGE(G11:G13)</f>
        <v>#DIV/0!</v>
      </c>
      <c r="I11" s="15"/>
      <c r="J11" s="36" t="str">
        <f>IF('Run 4'!C14="","",LOG(C11))</f>
        <v/>
      </c>
      <c r="K11" s="37" t="str">
        <f>IF('Run 4'!C14="","",'Run 4'!C14)</f>
        <v/>
      </c>
      <c r="L11" s="38" t="str">
        <f>IF('Run 4'!C14="","",J11-J$44)</f>
        <v/>
      </c>
      <c r="M11" s="39" t="str">
        <f>IF('Run 4'!C14="","",L11*L11)</f>
        <v/>
      </c>
      <c r="N11" s="40"/>
      <c r="O11" s="32" t="str">
        <f>IF('Run 4'!C14="","",K11-$K$44)</f>
        <v/>
      </c>
      <c r="P11" s="41" t="str">
        <f>IF('Run 4'!C14="","",(K11-$K$44)^2)</f>
        <v/>
      </c>
      <c r="Q11" s="41"/>
      <c r="R11" s="41" t="str">
        <f>IF('Run 4'!C14="","",L11*O11)</f>
        <v/>
      </c>
      <c r="S11" s="41"/>
      <c r="T11" s="41"/>
      <c r="U11" s="41"/>
      <c r="V11" s="41"/>
      <c r="W11" s="41"/>
      <c r="X11" s="41"/>
      <c r="Y11" s="41"/>
    </row>
    <row r="12" spans="1:25" x14ac:dyDescent="0.25">
      <c r="A12" s="42"/>
      <c r="B12" s="43" t="str">
        <f>'Run 4'!A15</f>
        <v>A5</v>
      </c>
      <c r="C12" s="143">
        <f>'Exact copy numbers'!C5:D5</f>
        <v>0</v>
      </c>
      <c r="D12" s="118">
        <f>'Run 4'!C15</f>
        <v>0</v>
      </c>
      <c r="E12" s="117"/>
      <c r="F12" s="44"/>
      <c r="G12" s="45" t="e">
        <f t="shared" si="0"/>
        <v>#DIV/0!</v>
      </c>
      <c r="H12" s="46"/>
      <c r="I12" s="15"/>
      <c r="J12" s="36" t="str">
        <f>IF('Run 4'!C15="","",LOG(C12))</f>
        <v/>
      </c>
      <c r="K12" s="37" t="str">
        <f>IF('Run 4'!C15="","",'Run 4'!C15)</f>
        <v/>
      </c>
      <c r="L12" s="38" t="str">
        <f>IF('Run 4'!C15="","",J12-J$44)</f>
        <v/>
      </c>
      <c r="M12" s="39" t="str">
        <f>IF('Run 4'!C15="","",L12*L12)</f>
        <v/>
      </c>
      <c r="N12" s="40"/>
      <c r="O12" s="32" t="str">
        <f>IF('Run 4'!C15="","",K12-$K$44)</f>
        <v/>
      </c>
      <c r="P12" s="41" t="str">
        <f>IF('Run 4'!C15="","",(K12-$K$44)^2)</f>
        <v/>
      </c>
      <c r="Q12" s="41"/>
      <c r="R12" s="41" t="str">
        <f>IF('Run 4'!C15="","",L12*O12)</f>
        <v/>
      </c>
      <c r="S12" s="41"/>
      <c r="T12" s="41"/>
      <c r="U12" s="41"/>
      <c r="V12" s="41"/>
      <c r="W12" s="41"/>
      <c r="X12" s="41"/>
      <c r="Y12" s="41"/>
    </row>
    <row r="13" spans="1:25" x14ac:dyDescent="0.25">
      <c r="A13" s="42"/>
      <c r="B13" s="47" t="str">
        <f>'Run 4'!A16</f>
        <v>A6</v>
      </c>
      <c r="C13" s="149">
        <f>'Exact copy numbers'!C5:D5</f>
        <v>0</v>
      </c>
      <c r="D13" s="118">
        <f>'Run 4'!C16</f>
        <v>0</v>
      </c>
      <c r="E13" s="117"/>
      <c r="F13" s="44"/>
      <c r="G13" s="45" t="e">
        <f t="shared" si="0"/>
        <v>#DIV/0!</v>
      </c>
      <c r="H13" s="46"/>
      <c r="I13" s="15"/>
      <c r="J13" s="36" t="str">
        <f>IF('Run 4'!C16="","",LOG(C13))</f>
        <v/>
      </c>
      <c r="K13" s="37" t="str">
        <f>IF('Run 4'!C16="","",'Run 4'!C16)</f>
        <v/>
      </c>
      <c r="L13" s="38" t="str">
        <f>IF('Run 4'!C16="","",J13-J$44)</f>
        <v/>
      </c>
      <c r="M13" s="39" t="str">
        <f>IF('Run 4'!C16="","",L13*L13)</f>
        <v/>
      </c>
      <c r="N13" s="40"/>
      <c r="O13" s="32" t="str">
        <f>IF('Run 4'!C16="","",K13-$K$44)</f>
        <v/>
      </c>
      <c r="P13" s="41" t="str">
        <f>IF('Run 4'!C16="","",(K13-$K$44)^2)</f>
        <v/>
      </c>
      <c r="Q13" s="41"/>
      <c r="R13" s="41" t="str">
        <f>IF('Run 4'!C16="","",L13*O13)</f>
        <v/>
      </c>
      <c r="S13" s="41"/>
      <c r="T13" s="41"/>
      <c r="U13" s="41"/>
      <c r="V13" s="41"/>
      <c r="W13" s="41"/>
      <c r="X13" s="41"/>
      <c r="Y13" s="41"/>
    </row>
    <row r="14" spans="1:25" x14ac:dyDescent="0.25">
      <c r="A14" s="42"/>
      <c r="B14" s="43" t="str">
        <f>'Run 4'!A17</f>
        <v>A7</v>
      </c>
      <c r="C14" s="128">
        <f>'Exact copy numbers'!C6:D6</f>
        <v>0</v>
      </c>
      <c r="D14" s="123">
        <f>'Run 4'!C17</f>
        <v>0</v>
      </c>
      <c r="E14" s="32">
        <f>STDEVA(D14:D16)</f>
        <v>0</v>
      </c>
      <c r="F14" s="32">
        <f>AVERAGE(D14:D16)</f>
        <v>0</v>
      </c>
      <c r="G14" s="34" t="e">
        <f t="shared" si="0"/>
        <v>#DIV/0!</v>
      </c>
      <c r="H14" s="34" t="e">
        <f>AVERAGE(G14:G16)</f>
        <v>#DIV/0!</v>
      </c>
      <c r="I14" s="15"/>
      <c r="J14" s="36" t="str">
        <f>IF('Run 4'!C17="","",LOG(C14))</f>
        <v/>
      </c>
      <c r="K14" s="37" t="str">
        <f>IF('Run 4'!C17="","",'Run 4'!C17)</f>
        <v/>
      </c>
      <c r="L14" s="38" t="str">
        <f>IF('Run 4'!C17="","",J14-J$44)</f>
        <v/>
      </c>
      <c r="M14" s="39" t="str">
        <f>IF('Run 4'!C17="","",L14*L14)</f>
        <v/>
      </c>
      <c r="N14" s="40"/>
      <c r="O14" s="32" t="str">
        <f>IF('Run 4'!C17="","",K14-$K$44)</f>
        <v/>
      </c>
      <c r="P14" s="41" t="str">
        <f>IF('Run 4'!C17="","",(K14-$K$44)^2)</f>
        <v/>
      </c>
      <c r="Q14" s="41"/>
      <c r="R14" s="41" t="str">
        <f>IF('Run 4'!C17="","",L14*O14)</f>
        <v/>
      </c>
      <c r="S14" s="41"/>
      <c r="T14" s="41"/>
      <c r="U14" s="41"/>
      <c r="V14" s="41"/>
      <c r="W14" s="41"/>
      <c r="X14" s="41"/>
      <c r="Y14" s="41"/>
    </row>
    <row r="15" spans="1:25" x14ac:dyDescent="0.25">
      <c r="A15" s="42"/>
      <c r="B15" s="43" t="str">
        <f>'Run 4'!A18</f>
        <v>A8</v>
      </c>
      <c r="C15" s="143">
        <f>'Exact copy numbers'!C6:D6</f>
        <v>0</v>
      </c>
      <c r="D15" s="122">
        <f>'Run 4'!C18</f>
        <v>0</v>
      </c>
      <c r="E15" s="37"/>
      <c r="F15" s="37"/>
      <c r="G15" s="45" t="e">
        <f t="shared" si="0"/>
        <v>#DIV/0!</v>
      </c>
      <c r="H15" s="45"/>
      <c r="I15" s="15"/>
      <c r="J15" s="36" t="str">
        <f>IF('Run 4'!C18="","",LOG(C15))</f>
        <v/>
      </c>
      <c r="K15" s="37" t="str">
        <f>IF('Run 4'!C18="","",'Run 4'!C18)</f>
        <v/>
      </c>
      <c r="L15" s="38" t="str">
        <f>IF('Run 4'!C18="","",J15-J$44)</f>
        <v/>
      </c>
      <c r="M15" s="39" t="str">
        <f>IF('Run 4'!C18="","",L15*L15)</f>
        <v/>
      </c>
      <c r="N15" s="40"/>
      <c r="O15" s="32" t="str">
        <f>IF('Run 4'!C18="","",K15-$K$44)</f>
        <v/>
      </c>
      <c r="P15" s="41" t="str">
        <f>IF('Run 4'!C18="","",(K15-$K$44)^2)</f>
        <v/>
      </c>
      <c r="Q15" s="41"/>
      <c r="R15" s="41" t="str">
        <f>IF('Run 4'!C18="","",L15*O15)</f>
        <v/>
      </c>
      <c r="S15" s="41"/>
      <c r="T15" s="41"/>
      <c r="U15" s="41"/>
      <c r="V15" s="41"/>
      <c r="W15" s="41"/>
      <c r="X15" s="41"/>
      <c r="Y15" s="41"/>
    </row>
    <row r="16" spans="1:25" x14ac:dyDescent="0.25">
      <c r="A16" s="42"/>
      <c r="B16" s="43" t="str">
        <f>'Run 4'!A19</f>
        <v>A9</v>
      </c>
      <c r="C16" s="149">
        <f>'Exact copy numbers'!C6:D6</f>
        <v>0</v>
      </c>
      <c r="D16" s="124">
        <f>'Run 4'!C19</f>
        <v>0</v>
      </c>
      <c r="E16" s="48"/>
      <c r="F16" s="48"/>
      <c r="G16" s="50" t="e">
        <f t="shared" si="0"/>
        <v>#DIV/0!</v>
      </c>
      <c r="H16" s="50"/>
      <c r="I16" s="15"/>
      <c r="J16" s="36" t="str">
        <f>IF('Run 4'!C19="","",LOG(C16))</f>
        <v/>
      </c>
      <c r="K16" s="37" t="str">
        <f>IF('Run 4'!C19="","",'Run 4'!C19)</f>
        <v/>
      </c>
      <c r="L16" s="38" t="str">
        <f>IF('Run 4'!C19="","",J16-J$44)</f>
        <v/>
      </c>
      <c r="M16" s="39" t="str">
        <f>IF('Run 4'!C19="","",L16*L16)</f>
        <v/>
      </c>
      <c r="N16" s="40"/>
      <c r="O16" s="32" t="str">
        <f>IF('Run 4'!C19="","",K16-$K$44)</f>
        <v/>
      </c>
      <c r="P16" s="41" t="str">
        <f>IF('Run 4'!C19="","",(K16-$K$44)^2)</f>
        <v/>
      </c>
      <c r="Q16" s="41"/>
      <c r="R16" s="41" t="str">
        <f>IF('Run 4'!C19="","",L16*O16)</f>
        <v/>
      </c>
      <c r="S16" s="41"/>
      <c r="T16" s="41"/>
      <c r="U16" s="41"/>
      <c r="V16" s="41"/>
      <c r="W16" s="41"/>
      <c r="X16" s="41"/>
      <c r="Y16" s="41"/>
    </row>
    <row r="17" spans="1:25" x14ac:dyDescent="0.25">
      <c r="A17" s="20">
        <v>2</v>
      </c>
      <c r="B17" s="31" t="str">
        <f>'Run 4'!A20</f>
        <v>B1</v>
      </c>
      <c r="C17" s="158">
        <f>'Exact copy numbers'!C4:D4</f>
        <v>0</v>
      </c>
      <c r="D17" s="123">
        <f>'Run 4'!C20</f>
        <v>0</v>
      </c>
      <c r="E17" s="32">
        <f>STDEVA(D17:D19)</f>
        <v>0</v>
      </c>
      <c r="F17" s="32">
        <f>AVERAGE(D17:D19)</f>
        <v>0</v>
      </c>
      <c r="G17" s="34" t="e">
        <f t="shared" si="0"/>
        <v>#DIV/0!</v>
      </c>
      <c r="H17" s="34" t="e">
        <f>AVERAGE(G17:G19)</f>
        <v>#DIV/0!</v>
      </c>
      <c r="I17" s="15"/>
      <c r="J17" s="36" t="str">
        <f>IF('Run 4'!C20="","",LOG(C17))</f>
        <v/>
      </c>
      <c r="K17" s="37" t="str">
        <f>IF('Run 4'!C20="","",'Run 4'!C20)</f>
        <v/>
      </c>
      <c r="L17" s="38" t="str">
        <f>IF('Run 4'!C20="","",J17-J$44)</f>
        <v/>
      </c>
      <c r="M17" s="39" t="str">
        <f>IF('Run 4'!C20="","",L17*L17)</f>
        <v/>
      </c>
      <c r="N17" s="40"/>
      <c r="O17" s="32" t="str">
        <f>IF('Run 4'!C20="","",K17-$K$44)</f>
        <v/>
      </c>
      <c r="P17" s="41" t="str">
        <f>IF('Run 4'!C20="","",(K17-$K$44)^2)</f>
        <v/>
      </c>
      <c r="Q17" s="41"/>
      <c r="R17" s="41" t="str">
        <f>IF('Run 4'!C20="","",L17*O17)</f>
        <v/>
      </c>
      <c r="S17" s="41"/>
      <c r="T17" s="41"/>
      <c r="U17" s="41"/>
      <c r="V17" s="41"/>
      <c r="W17" s="41"/>
      <c r="X17" s="41"/>
      <c r="Y17" s="41"/>
    </row>
    <row r="18" spans="1:25" x14ac:dyDescent="0.25">
      <c r="A18" s="42"/>
      <c r="B18" s="43" t="str">
        <f>'Run 4'!A21</f>
        <v>B2</v>
      </c>
      <c r="C18" s="160">
        <f>'Exact copy numbers'!C4:D4</f>
        <v>0</v>
      </c>
      <c r="D18" s="122">
        <f>'Run 4'!C21</f>
        <v>0</v>
      </c>
      <c r="E18" s="37"/>
      <c r="F18" s="37"/>
      <c r="G18" s="45" t="e">
        <f t="shared" si="0"/>
        <v>#DIV/0!</v>
      </c>
      <c r="H18" s="45"/>
      <c r="I18" s="15"/>
      <c r="J18" s="36" t="str">
        <f>IF('Run 4'!C21="","",LOG(C18))</f>
        <v/>
      </c>
      <c r="K18" s="37" t="str">
        <f>IF('Run 4'!C21="","",'Run 4'!C21)</f>
        <v/>
      </c>
      <c r="L18" s="38" t="str">
        <f>IF('Run 4'!C21="","",J18-J$44)</f>
        <v/>
      </c>
      <c r="M18" s="39" t="str">
        <f>IF('Run 4'!C21="","",L18*L18)</f>
        <v/>
      </c>
      <c r="N18" s="40"/>
      <c r="O18" s="32" t="str">
        <f>IF('Run 4'!C21="","",K18-$K$44)</f>
        <v/>
      </c>
      <c r="P18" s="41" t="str">
        <f>IF('Run 4'!C21="","",(K18-$K$44)^2)</f>
        <v/>
      </c>
      <c r="Q18" s="41"/>
      <c r="R18" s="41" t="str">
        <f>IF('Run 4'!C21="","",L18*O18)</f>
        <v/>
      </c>
      <c r="S18" s="41"/>
      <c r="T18" s="41"/>
      <c r="U18" s="41"/>
      <c r="V18" s="41"/>
      <c r="W18" s="41"/>
      <c r="X18" s="41"/>
      <c r="Y18" s="41"/>
    </row>
    <row r="19" spans="1:25" x14ac:dyDescent="0.25">
      <c r="A19" s="42"/>
      <c r="B19" s="47" t="str">
        <f>'Run 4'!A22</f>
        <v>B3</v>
      </c>
      <c r="C19" s="160">
        <f>'Exact copy numbers'!C4:D4</f>
        <v>0</v>
      </c>
      <c r="D19" s="124">
        <f>'Run 4'!C22</f>
        <v>0</v>
      </c>
      <c r="E19" s="48"/>
      <c r="F19" s="48"/>
      <c r="G19" s="45" t="e">
        <f t="shared" si="0"/>
        <v>#DIV/0!</v>
      </c>
      <c r="H19" s="50"/>
      <c r="I19" s="15"/>
      <c r="J19" s="36" t="str">
        <f>IF('Run 4'!C22="","",LOG(C19))</f>
        <v/>
      </c>
      <c r="K19" s="37" t="str">
        <f>IF('Run 4'!C22="","",'Run 4'!C22)</f>
        <v/>
      </c>
      <c r="L19" s="38" t="str">
        <f>IF('Run 4'!C22="","",J19-J$44)</f>
        <v/>
      </c>
      <c r="M19" s="39" t="str">
        <f>IF('Run 4'!C22="","",L19*L19)</f>
        <v/>
      </c>
      <c r="N19" s="40"/>
      <c r="O19" s="32" t="str">
        <f>IF('Run 4'!C22="","",K19-$K$44)</f>
        <v/>
      </c>
      <c r="P19" s="41" t="str">
        <f>IF('Run 4'!C22="","",(K19-$K$44)^2)</f>
        <v/>
      </c>
      <c r="Q19" s="41"/>
      <c r="R19" s="41" t="str">
        <f>IF('Run 4'!C22="","",L19*O19)</f>
        <v/>
      </c>
      <c r="S19" s="41"/>
      <c r="T19" s="41"/>
      <c r="U19" s="41"/>
      <c r="V19" s="41"/>
      <c r="W19" s="41"/>
      <c r="X19" s="41"/>
      <c r="Y19" s="41"/>
    </row>
    <row r="20" spans="1:25" x14ac:dyDescent="0.25">
      <c r="A20" s="42"/>
      <c r="B20" s="43" t="str">
        <f>'Run 4'!A23</f>
        <v>B4</v>
      </c>
      <c r="C20" s="128">
        <f>'Exact copy numbers'!C5:D5</f>
        <v>0</v>
      </c>
      <c r="D20" s="118">
        <f>'Run 4'!C23</f>
        <v>0</v>
      </c>
      <c r="E20" s="117">
        <f>STDEVA(D20:D22)</f>
        <v>0</v>
      </c>
      <c r="F20" s="44">
        <f>AVERAGE(D20:D22)</f>
        <v>0</v>
      </c>
      <c r="G20" s="34" t="e">
        <f t="shared" si="0"/>
        <v>#DIV/0!</v>
      </c>
      <c r="H20" s="46" t="e">
        <f>AVERAGE(G20:G22)</f>
        <v>#DIV/0!</v>
      </c>
      <c r="I20" s="15"/>
      <c r="J20" s="36" t="str">
        <f>IF('Run 4'!C23="","",LOG(C20))</f>
        <v/>
      </c>
      <c r="K20" s="37" t="str">
        <f>IF('Run 4'!C23="","",'Run 4'!C23)</f>
        <v/>
      </c>
      <c r="L20" s="38" t="str">
        <f>IF('Run 4'!C23="","",J20-J$44)</f>
        <v/>
      </c>
      <c r="M20" s="39" t="str">
        <f>IF('Run 4'!C23="","",L20*L20)</f>
        <v/>
      </c>
      <c r="N20" s="40"/>
      <c r="O20" s="32" t="str">
        <f>IF('Run 4'!C23="","",K20-$K$44)</f>
        <v/>
      </c>
      <c r="P20" s="41" t="str">
        <f>IF('Run 4'!C23="","",(K20-$K$44)^2)</f>
        <v/>
      </c>
      <c r="Q20" s="41"/>
      <c r="R20" s="41" t="str">
        <f>IF('Run 4'!C23="","",L20*O20)</f>
        <v/>
      </c>
      <c r="S20" s="41"/>
      <c r="T20" s="41"/>
      <c r="U20" s="41"/>
      <c r="V20" s="41"/>
      <c r="W20" s="41"/>
      <c r="X20" s="41"/>
      <c r="Y20" s="41"/>
    </row>
    <row r="21" spans="1:25" x14ac:dyDescent="0.25">
      <c r="A21" s="42"/>
      <c r="B21" s="43" t="str">
        <f>'Run 4'!A24</f>
        <v>B5</v>
      </c>
      <c r="C21" s="143">
        <f>'Exact copy numbers'!C5:D5</f>
        <v>0</v>
      </c>
      <c r="D21" s="118">
        <f>'Run 4'!C24</f>
        <v>0</v>
      </c>
      <c r="E21" s="117"/>
      <c r="F21" s="44"/>
      <c r="G21" s="45" t="e">
        <f t="shared" si="0"/>
        <v>#DIV/0!</v>
      </c>
      <c r="H21" s="46"/>
      <c r="I21" s="15"/>
      <c r="J21" s="36" t="str">
        <f>IF('Run 4'!C24="","",LOG(C21))</f>
        <v/>
      </c>
      <c r="K21" s="37" t="str">
        <f>IF('Run 4'!C24="","",'Run 4'!C24)</f>
        <v/>
      </c>
      <c r="L21" s="38" t="str">
        <f>IF('Run 4'!C24="","",J21-J$44)</f>
        <v/>
      </c>
      <c r="M21" s="39" t="str">
        <f>IF('Run 4'!C24="","",L21*L21)</f>
        <v/>
      </c>
      <c r="N21" s="40"/>
      <c r="O21" s="32" t="str">
        <f>IF('Run 4'!C24="","",K21-$K$44)</f>
        <v/>
      </c>
      <c r="P21" s="41" t="str">
        <f>IF('Run 4'!C24="","",(K21-$K$44)^2)</f>
        <v/>
      </c>
      <c r="Q21" s="41"/>
      <c r="R21" s="41" t="str">
        <f>IF('Run 4'!C24="","",L21*O21)</f>
        <v/>
      </c>
      <c r="S21" s="41"/>
      <c r="T21" s="41"/>
      <c r="U21" s="41"/>
      <c r="V21" s="41"/>
      <c r="W21" s="41"/>
      <c r="X21" s="41"/>
      <c r="Y21" s="41"/>
    </row>
    <row r="22" spans="1:25" x14ac:dyDescent="0.25">
      <c r="A22" s="42"/>
      <c r="B22" s="47" t="str">
        <f>'Run 4'!A25</f>
        <v>B6</v>
      </c>
      <c r="C22" s="149">
        <f>'Exact copy numbers'!C5:D5</f>
        <v>0</v>
      </c>
      <c r="D22" s="118">
        <f>'Run 4'!C25</f>
        <v>0</v>
      </c>
      <c r="E22" s="117"/>
      <c r="F22" s="44"/>
      <c r="G22" s="50" t="e">
        <f t="shared" si="0"/>
        <v>#DIV/0!</v>
      </c>
      <c r="H22" s="46"/>
      <c r="I22" s="15"/>
      <c r="J22" s="36" t="str">
        <f>IF('Run 4'!C25="","",LOG(C22))</f>
        <v/>
      </c>
      <c r="K22" s="37" t="str">
        <f>IF('Run 4'!C25="","",'Run 4'!C25)</f>
        <v/>
      </c>
      <c r="L22" s="38" t="str">
        <f>IF('Run 4'!C25="","",J22-J$44)</f>
        <v/>
      </c>
      <c r="M22" s="39" t="str">
        <f>IF('Run 4'!C25="","",L22*L22)</f>
        <v/>
      </c>
      <c r="N22" s="40"/>
      <c r="O22" s="32" t="str">
        <f>IF('Run 4'!C25="","",K22-$K$44)</f>
        <v/>
      </c>
      <c r="P22" s="41" t="str">
        <f>IF('Run 4'!C25="","",(K22-$K$44)^2)</f>
        <v/>
      </c>
      <c r="Q22" s="41"/>
      <c r="R22" s="41" t="str">
        <f>IF('Run 4'!C25="","",L22*O22)</f>
        <v/>
      </c>
      <c r="S22" s="41"/>
      <c r="T22" s="41"/>
      <c r="U22" s="41"/>
      <c r="V22" s="41"/>
      <c r="W22" s="41"/>
      <c r="X22" s="41"/>
      <c r="Y22" s="41"/>
    </row>
    <row r="23" spans="1:25" x14ac:dyDescent="0.25">
      <c r="B23" s="31" t="str">
        <f>'Run 4'!A26</f>
        <v>B7</v>
      </c>
      <c r="C23" s="128">
        <f>'Exact copy numbers'!C6:D6</f>
        <v>0</v>
      </c>
      <c r="D23" s="120">
        <f>'Run 4'!C26</f>
        <v>0</v>
      </c>
      <c r="E23" s="119">
        <f>STDEVA(D23:D25)</f>
        <v>0</v>
      </c>
      <c r="F23" s="33">
        <f>AVERAGE(D23:D25)</f>
        <v>0</v>
      </c>
      <c r="G23" s="45" t="e">
        <f t="shared" si="0"/>
        <v>#DIV/0!</v>
      </c>
      <c r="H23" s="35" t="e">
        <f>AVERAGE(G23:G25)</f>
        <v>#DIV/0!</v>
      </c>
      <c r="I23" s="15"/>
      <c r="J23" s="36" t="str">
        <f>IF('Run 4'!C26="","",LOG(C23))</f>
        <v/>
      </c>
      <c r="K23" s="37" t="str">
        <f>IF('Run 4'!C26="","",'Run 4'!C26)</f>
        <v/>
      </c>
      <c r="L23" s="38" t="str">
        <f>IF('Run 4'!C26="","",J23-J$44)</f>
        <v/>
      </c>
      <c r="M23" s="39" t="str">
        <f>IF('Run 4'!C26="","",L23*L23)</f>
        <v/>
      </c>
      <c r="N23" s="40"/>
      <c r="O23" s="32" t="str">
        <f>IF('Run 4'!C26="","",K23-$K$44)</f>
        <v/>
      </c>
      <c r="P23" s="41" t="str">
        <f>IF('Run 4'!C26="","",(K23-$K$44)^2)</f>
        <v/>
      </c>
      <c r="Q23" s="41"/>
      <c r="R23" s="41" t="str">
        <f>IF('Run 4'!C26="","",L23*O23)</f>
        <v/>
      </c>
      <c r="S23" s="41"/>
      <c r="T23" s="41"/>
      <c r="U23" s="41"/>
      <c r="V23" s="41"/>
      <c r="W23" s="41"/>
      <c r="X23" s="41"/>
      <c r="Y23" s="41"/>
    </row>
    <row r="24" spans="1:25" x14ac:dyDescent="0.25">
      <c r="A24" s="42"/>
      <c r="B24" s="43" t="str">
        <f>'Run 4'!A27</f>
        <v>B8</v>
      </c>
      <c r="C24" s="143">
        <f>'Exact copy numbers'!C6:D6</f>
        <v>0</v>
      </c>
      <c r="D24" s="118">
        <f>'Run 4'!C27</f>
        <v>0</v>
      </c>
      <c r="E24" s="117"/>
      <c r="F24" s="44"/>
      <c r="G24" s="45" t="e">
        <f t="shared" si="0"/>
        <v>#DIV/0!</v>
      </c>
      <c r="H24" s="46"/>
      <c r="I24" s="15"/>
      <c r="J24" s="36" t="str">
        <f>IF('Run 4'!C27="","",LOG(C24))</f>
        <v/>
      </c>
      <c r="K24" s="37" t="str">
        <f>IF('Run 4'!C27="","",'Run 4'!C27)</f>
        <v/>
      </c>
      <c r="L24" s="38" t="str">
        <f>IF('Run 4'!C27="","",J24-J$44)</f>
        <v/>
      </c>
      <c r="M24" s="39" t="str">
        <f>IF('Run 4'!C27="","",L24*L24)</f>
        <v/>
      </c>
      <c r="N24" s="40"/>
      <c r="O24" s="32" t="str">
        <f>IF('Run 4'!C27="","",K24-$K$44)</f>
        <v/>
      </c>
      <c r="P24" s="41" t="str">
        <f>IF('Run 4'!C27="","",(K24-$K$44)^2)</f>
        <v/>
      </c>
      <c r="Q24" s="41"/>
      <c r="R24" s="41" t="str">
        <f>IF('Run 4'!C27="","",L24*O24)</f>
        <v/>
      </c>
      <c r="S24" s="41"/>
      <c r="T24" s="41"/>
      <c r="U24" s="41"/>
      <c r="V24" s="41"/>
      <c r="W24" s="41"/>
      <c r="X24" s="41"/>
      <c r="Y24" s="41"/>
    </row>
    <row r="25" spans="1:25" x14ac:dyDescent="0.25">
      <c r="A25" s="42"/>
      <c r="B25" s="43" t="str">
        <f>'Run 4'!A28</f>
        <v>B9</v>
      </c>
      <c r="C25" s="149">
        <f>'Exact copy numbers'!C6:D6</f>
        <v>0</v>
      </c>
      <c r="D25" s="116">
        <f>'Run 4'!C28</f>
        <v>0</v>
      </c>
      <c r="E25" s="115"/>
      <c r="F25" s="49"/>
      <c r="G25" s="50" t="e">
        <f t="shared" si="0"/>
        <v>#DIV/0!</v>
      </c>
      <c r="H25" s="51"/>
      <c r="I25" s="15"/>
      <c r="J25" s="36" t="str">
        <f>IF('Run 4'!C28="","",LOG(C25))</f>
        <v/>
      </c>
      <c r="K25" s="37" t="str">
        <f>IF('Run 4'!C28="","",'Run 4'!C28)</f>
        <v/>
      </c>
      <c r="L25" s="38" t="str">
        <f>IF('Run 4'!C28="","",J25-J$44)</f>
        <v/>
      </c>
      <c r="M25" s="39" t="str">
        <f>IF('Run 4'!C28="","",L25*L25)</f>
        <v/>
      </c>
      <c r="N25" s="40"/>
      <c r="O25" s="32" t="str">
        <f>IF('Run 4'!C28="","",K25-$K$44)</f>
        <v/>
      </c>
      <c r="P25" s="41" t="str">
        <f>IF('Run 4'!C28="","",(K25-$K$44)^2)</f>
        <v/>
      </c>
      <c r="Q25" s="41"/>
      <c r="R25" s="41" t="str">
        <f>IF('Run 4'!C28="","",L25*O25)</f>
        <v/>
      </c>
      <c r="S25" s="41"/>
      <c r="T25" s="41"/>
      <c r="U25" s="41"/>
      <c r="V25" s="41"/>
      <c r="W25" s="41"/>
      <c r="X25" s="41"/>
      <c r="Y25" s="41"/>
    </row>
    <row r="26" spans="1:25" x14ac:dyDescent="0.25">
      <c r="A26" s="20">
        <v>3</v>
      </c>
      <c r="B26" s="31" t="str">
        <f>'Run 4'!A29</f>
        <v>C1</v>
      </c>
      <c r="C26" s="128">
        <f>'Exact copy numbers'!C4:D4</f>
        <v>0</v>
      </c>
      <c r="D26" s="120">
        <f>'Run 4'!C29</f>
        <v>0</v>
      </c>
      <c r="E26" s="119">
        <f>STDEVA(D26:D28)</f>
        <v>0</v>
      </c>
      <c r="F26" s="33">
        <f>AVERAGE(D26:D28)</f>
        <v>0</v>
      </c>
      <c r="G26" s="34" t="e">
        <f t="shared" si="0"/>
        <v>#DIV/0!</v>
      </c>
      <c r="H26" s="35" t="e">
        <f>AVERAGE(G26:G28)</f>
        <v>#DIV/0!</v>
      </c>
      <c r="I26" s="15"/>
      <c r="J26" s="36" t="str">
        <f>IF('Run 4'!C29="","",LOG(C26))</f>
        <v/>
      </c>
      <c r="K26" s="37" t="str">
        <f>IF('Run 4'!C29="","",'Run 4'!C29)</f>
        <v/>
      </c>
      <c r="L26" s="38" t="str">
        <f>IF('Run 4'!C29="","",J26-J$44)</f>
        <v/>
      </c>
      <c r="M26" s="39" t="str">
        <f>IF('Run 4'!C29="","",L26*L26)</f>
        <v/>
      </c>
      <c r="N26" s="40"/>
      <c r="O26" s="32" t="str">
        <f>IF('Run 4'!C29="","",K26-$K$44)</f>
        <v/>
      </c>
      <c r="P26" s="41" t="str">
        <f>IF('Run 4'!C29="","",(K26-$K$44)^2)</f>
        <v/>
      </c>
      <c r="Q26" s="41"/>
      <c r="R26" s="41" t="str">
        <f>IF('Run 4'!C29="","",L26*O26)</f>
        <v/>
      </c>
      <c r="S26" s="41"/>
      <c r="T26" s="41"/>
      <c r="U26" s="41"/>
      <c r="V26" s="41"/>
      <c r="W26" s="41"/>
      <c r="X26" s="41"/>
      <c r="Y26" s="41"/>
    </row>
    <row r="27" spans="1:25" x14ac:dyDescent="0.25">
      <c r="A27" s="42"/>
      <c r="B27" s="43" t="str">
        <f>'Run 4'!A30</f>
        <v>C2</v>
      </c>
      <c r="C27" s="143">
        <f>'Exact copy numbers'!C4:D4</f>
        <v>0</v>
      </c>
      <c r="D27" s="118">
        <f>'Run 4'!C30</f>
        <v>0</v>
      </c>
      <c r="E27" s="117"/>
      <c r="F27" s="44"/>
      <c r="G27" s="45" t="e">
        <f t="shared" si="0"/>
        <v>#DIV/0!</v>
      </c>
      <c r="H27" s="46"/>
      <c r="I27" s="15"/>
      <c r="J27" s="36" t="str">
        <f>IF('Run 4'!C30="","",LOG(C27))</f>
        <v/>
      </c>
      <c r="K27" s="37" t="str">
        <f>IF('Run 4'!C30="","",'Run 4'!C30)</f>
        <v/>
      </c>
      <c r="L27" s="38" t="str">
        <f>IF('Run 4'!C30="","",J27-J$44)</f>
        <v/>
      </c>
      <c r="M27" s="39" t="str">
        <f>IF('Run 4'!C30="","",L27*L27)</f>
        <v/>
      </c>
      <c r="N27" s="40"/>
      <c r="O27" s="32" t="str">
        <f>IF('Run 4'!C30="","",K27-$K$44)</f>
        <v/>
      </c>
      <c r="P27" s="41" t="str">
        <f>IF('Run 4'!C30="","",(K27-$K$44)^2)</f>
        <v/>
      </c>
      <c r="Q27" s="41"/>
      <c r="R27" s="41" t="str">
        <f>IF('Run 4'!C30="","",L27*O27)</f>
        <v/>
      </c>
      <c r="S27" s="41"/>
      <c r="T27" s="41"/>
      <c r="U27" s="41"/>
      <c r="V27" s="41"/>
      <c r="W27" s="41"/>
      <c r="X27" s="41"/>
      <c r="Y27" s="41"/>
    </row>
    <row r="28" spans="1:25" x14ac:dyDescent="0.25">
      <c r="A28" s="42"/>
      <c r="B28" s="47" t="str">
        <f>'Run 4'!A31</f>
        <v>C3</v>
      </c>
      <c r="C28" s="149">
        <f>'Exact copy numbers'!C4:D4</f>
        <v>0</v>
      </c>
      <c r="D28" s="116">
        <f>'Run 4'!C31</f>
        <v>0</v>
      </c>
      <c r="E28" s="115"/>
      <c r="F28" s="49"/>
      <c r="G28" s="50" t="e">
        <f t="shared" si="0"/>
        <v>#DIV/0!</v>
      </c>
      <c r="H28" s="51"/>
      <c r="I28" s="15"/>
      <c r="J28" s="36" t="str">
        <f>IF('Run 4'!C31="","",LOG(C28))</f>
        <v/>
      </c>
      <c r="K28" s="37" t="str">
        <f>IF('Run 4'!C31="","",'Run 4'!C31)</f>
        <v/>
      </c>
      <c r="L28" s="38" t="str">
        <f>IF('Run 4'!C31="","",J28-J$44)</f>
        <v/>
      </c>
      <c r="M28" s="39" t="str">
        <f>IF('Run 4'!C31="","",L28*L28)</f>
        <v/>
      </c>
      <c r="N28" s="40"/>
      <c r="O28" s="32" t="str">
        <f>IF('Run 4'!C31="","",K28-$K$44)</f>
        <v/>
      </c>
      <c r="P28" s="41" t="str">
        <f>IF('Run 4'!C31="","",(K28-$K$44)^2)</f>
        <v/>
      </c>
      <c r="Q28" s="41"/>
      <c r="R28" s="41" t="str">
        <f>IF('Run 4'!C31="","",L28*O28)</f>
        <v/>
      </c>
      <c r="S28" s="41"/>
      <c r="T28" s="41"/>
      <c r="U28" s="41"/>
      <c r="V28" s="41"/>
      <c r="W28" s="41"/>
      <c r="X28" s="41"/>
      <c r="Y28" s="41"/>
    </row>
    <row r="29" spans="1:25" x14ac:dyDescent="0.25">
      <c r="A29" s="42"/>
      <c r="B29" s="43" t="str">
        <f>'Run 4'!A32</f>
        <v>C4</v>
      </c>
      <c r="C29" s="128">
        <f>'Exact copy numbers'!C5:D5</f>
        <v>0</v>
      </c>
      <c r="D29" s="120">
        <f>'Run 4'!C32</f>
        <v>0</v>
      </c>
      <c r="E29" s="119">
        <f>STDEVA(D29:D31)</f>
        <v>0</v>
      </c>
      <c r="F29" s="33">
        <f>AVERAGE(D29:D31)</f>
        <v>0</v>
      </c>
      <c r="G29" s="34" t="e">
        <f t="shared" si="0"/>
        <v>#DIV/0!</v>
      </c>
      <c r="H29" s="35" t="e">
        <f>AVERAGE(G29:G31)</f>
        <v>#DIV/0!</v>
      </c>
      <c r="I29" s="15"/>
      <c r="J29" s="36" t="str">
        <f>IF('Run 4'!C32="","",LOG(C29))</f>
        <v/>
      </c>
      <c r="K29" s="37" t="str">
        <f>IF('Run 4'!C32="","",'Run 4'!C32)</f>
        <v/>
      </c>
      <c r="L29" s="38" t="str">
        <f>IF('Run 4'!C32="","",J29-J$44)</f>
        <v/>
      </c>
      <c r="M29" s="39" t="str">
        <f>IF('Run 4'!C32="","",L29*L29)</f>
        <v/>
      </c>
      <c r="N29" s="40"/>
      <c r="O29" s="32" t="str">
        <f>IF('Run 4'!C32="","",K29-$K$44)</f>
        <v/>
      </c>
      <c r="P29" s="41" t="str">
        <f>IF('Run 4'!C32="","",(K29-$K$44)^2)</f>
        <v/>
      </c>
      <c r="Q29" s="41"/>
      <c r="R29" s="41" t="str">
        <f>IF('Run 4'!C32="","",L29*O29)</f>
        <v/>
      </c>
      <c r="S29" s="41"/>
      <c r="T29" s="41"/>
      <c r="U29" s="41"/>
      <c r="V29" s="41"/>
      <c r="W29" s="41"/>
      <c r="X29" s="41"/>
      <c r="Y29" s="41"/>
    </row>
    <row r="30" spans="1:25" x14ac:dyDescent="0.25">
      <c r="A30" s="42"/>
      <c r="B30" s="43" t="str">
        <f>'Run 4'!A33</f>
        <v>C5</v>
      </c>
      <c r="C30" s="143">
        <f>'Exact copy numbers'!C5:D5</f>
        <v>0</v>
      </c>
      <c r="D30" s="118">
        <f>'Run 4'!C33</f>
        <v>0</v>
      </c>
      <c r="E30" s="117"/>
      <c r="F30" s="44"/>
      <c r="G30" s="45" t="e">
        <f t="shared" si="0"/>
        <v>#DIV/0!</v>
      </c>
      <c r="H30" s="46"/>
      <c r="I30" s="15"/>
      <c r="J30" s="36" t="str">
        <f>IF('Run 4'!C33="","",LOG(C30))</f>
        <v/>
      </c>
      <c r="K30" s="37" t="str">
        <f>IF('Run 4'!C33="","",'Run 4'!C33)</f>
        <v/>
      </c>
      <c r="L30" s="38" t="str">
        <f>IF('Run 4'!C33="","",J30-J$44)</f>
        <v/>
      </c>
      <c r="M30" s="39" t="str">
        <f>IF('Run 4'!C33="","",L30*L30)</f>
        <v/>
      </c>
      <c r="N30" s="40"/>
      <c r="O30" s="32" t="str">
        <f>IF('Run 4'!C33="","",K30-$K$44)</f>
        <v/>
      </c>
      <c r="P30" s="41" t="str">
        <f>IF('Run 4'!C33="","",(K30-$K$44)^2)</f>
        <v/>
      </c>
      <c r="Q30" s="41"/>
      <c r="R30" s="41" t="str">
        <f>IF('Run 4'!C33="","",L30*O30)</f>
        <v/>
      </c>
      <c r="S30" s="41"/>
      <c r="T30" s="41"/>
      <c r="U30" s="41"/>
      <c r="V30" s="41"/>
      <c r="W30" s="41"/>
      <c r="X30" s="41"/>
      <c r="Y30" s="41"/>
    </row>
    <row r="31" spans="1:25" x14ac:dyDescent="0.25">
      <c r="A31" s="42"/>
      <c r="B31" s="47" t="str">
        <f>'Run 4'!A34</f>
        <v>C6</v>
      </c>
      <c r="C31" s="149">
        <f>'Exact copy numbers'!C5:D5</f>
        <v>0</v>
      </c>
      <c r="D31" s="116">
        <f>'Run 4'!C34</f>
        <v>0</v>
      </c>
      <c r="E31" s="115"/>
      <c r="F31" s="49"/>
      <c r="G31" s="50" t="e">
        <f t="shared" si="0"/>
        <v>#DIV/0!</v>
      </c>
      <c r="H31" s="51"/>
      <c r="I31" s="15"/>
      <c r="J31" s="36" t="str">
        <f>IF('Run 4'!C34="","",LOG(C31))</f>
        <v/>
      </c>
      <c r="K31" s="37" t="str">
        <f>IF('Run 4'!C34="","",'Run 4'!C34)</f>
        <v/>
      </c>
      <c r="L31" s="38" t="str">
        <f>IF('Run 4'!C34="","",J31-J$44)</f>
        <v/>
      </c>
      <c r="M31" s="39" t="str">
        <f>IF('Run 4'!C34="","",L31*L31)</f>
        <v/>
      </c>
      <c r="N31" s="40"/>
      <c r="O31" s="32" t="str">
        <f>IF('Run 4'!C34="","",K31-$K$44)</f>
        <v/>
      </c>
      <c r="P31" s="41" t="str">
        <f>IF('Run 4'!C34="","",(K31-$K$44)^2)</f>
        <v/>
      </c>
      <c r="Q31" s="41"/>
      <c r="R31" s="41" t="str">
        <f>IF('Run 4'!C34="","",L31*O31)</f>
        <v/>
      </c>
      <c r="S31" s="41"/>
      <c r="T31" s="41"/>
      <c r="U31" s="41"/>
      <c r="V31" s="41"/>
      <c r="W31" s="41"/>
      <c r="X31" s="41"/>
      <c r="Y31" s="41"/>
    </row>
    <row r="32" spans="1:25" x14ac:dyDescent="0.25">
      <c r="A32" s="42"/>
      <c r="B32" s="31" t="str">
        <f>'Run 4'!A35</f>
        <v>C7</v>
      </c>
      <c r="C32" s="128">
        <f>'Exact copy numbers'!C6:D6</f>
        <v>0</v>
      </c>
      <c r="D32" s="120">
        <f>'Run 4'!C29</f>
        <v>0</v>
      </c>
      <c r="E32" s="119">
        <f>STDEVA(D32:D34)</f>
        <v>0</v>
      </c>
      <c r="F32" s="33">
        <f>AVERAGE(D32:D34)</f>
        <v>0</v>
      </c>
      <c r="G32" s="34" t="e">
        <f t="shared" si="0"/>
        <v>#DIV/0!</v>
      </c>
      <c r="H32" s="35" t="e">
        <f>AVERAGE(G32:G34)</f>
        <v>#DIV/0!</v>
      </c>
      <c r="I32" s="15"/>
      <c r="J32" s="36" t="str">
        <f>IF('Run 4'!C35="","",LOG(C32))</f>
        <v/>
      </c>
      <c r="K32" s="37" t="str">
        <f>IF('Run 4'!C35="","",'Run 4'!C35)</f>
        <v/>
      </c>
      <c r="L32" s="38" t="str">
        <f>IF('Run 4'!C35="","",J32-J$44)</f>
        <v/>
      </c>
      <c r="M32" s="39" t="str">
        <f>IF('Run 4'!C35="","",L32*L32)</f>
        <v/>
      </c>
      <c r="N32" s="40"/>
      <c r="O32" s="32" t="str">
        <f>IF('Run 4'!C35="","",K32-$K$44)</f>
        <v/>
      </c>
      <c r="P32" s="41" t="str">
        <f>IF('Run 4'!C35="","",(K32-$K$44)^2)</f>
        <v/>
      </c>
      <c r="Q32" s="41"/>
      <c r="R32" s="41" t="str">
        <f>IF('Run 4'!C35="","",L32*O32)</f>
        <v/>
      </c>
      <c r="S32" s="41"/>
      <c r="T32" s="41"/>
      <c r="U32" s="41"/>
      <c r="V32" s="41"/>
      <c r="W32" s="41"/>
      <c r="X32" s="41"/>
      <c r="Y32" s="41"/>
    </row>
    <row r="33" spans="1:25" x14ac:dyDescent="0.25">
      <c r="A33" s="42"/>
      <c r="B33" s="43" t="str">
        <f>'Run 4'!A36</f>
        <v>C8</v>
      </c>
      <c r="C33" s="143">
        <f>'Exact copy numbers'!C6:D6</f>
        <v>0</v>
      </c>
      <c r="D33" s="118">
        <f>'Run 4'!C30</f>
        <v>0</v>
      </c>
      <c r="E33" s="117"/>
      <c r="F33" s="44"/>
      <c r="G33" s="45" t="e">
        <f t="shared" si="0"/>
        <v>#DIV/0!</v>
      </c>
      <c r="H33" s="46"/>
      <c r="I33" s="15"/>
      <c r="J33" s="36" t="str">
        <f>IF('Run 4'!C36="","",LOG(C33))</f>
        <v/>
      </c>
      <c r="K33" s="37" t="str">
        <f>IF('Run 4'!C36="","",'Run 4'!C36)</f>
        <v/>
      </c>
      <c r="L33" s="38" t="str">
        <f>IF('Run 4'!C36="","",J33-J$44)</f>
        <v/>
      </c>
      <c r="M33" s="39" t="str">
        <f>IF('Run 4'!C36="","",L33*L33)</f>
        <v/>
      </c>
      <c r="N33" s="40"/>
      <c r="O33" s="32" t="str">
        <f>IF('Run 4'!C36="","",K33-$K$44)</f>
        <v/>
      </c>
      <c r="P33" s="41" t="str">
        <f>IF('Run 4'!C36="","",(K33-$K$44)^2)</f>
        <v/>
      </c>
      <c r="Q33" s="41"/>
      <c r="R33" s="41" t="str">
        <f>IF('Run 4'!C36="","",L33*O33)</f>
        <v/>
      </c>
      <c r="S33" s="41"/>
      <c r="T33" s="41"/>
      <c r="U33" s="41"/>
      <c r="V33" s="41"/>
      <c r="W33" s="41"/>
      <c r="X33" s="41"/>
      <c r="Y33" s="41"/>
    </row>
    <row r="34" spans="1:25" x14ac:dyDescent="0.25">
      <c r="A34" s="42"/>
      <c r="B34" s="43" t="str">
        <f>'Run 4'!A37</f>
        <v>C9</v>
      </c>
      <c r="C34" s="149">
        <f>'Exact copy numbers'!C6:D6</f>
        <v>0</v>
      </c>
      <c r="D34" s="116">
        <f>'Run 4'!C31</f>
        <v>0</v>
      </c>
      <c r="E34" s="115"/>
      <c r="F34" s="49"/>
      <c r="G34" s="50" t="e">
        <f t="shared" si="0"/>
        <v>#DIV/0!</v>
      </c>
      <c r="H34" s="51"/>
      <c r="I34" s="15"/>
      <c r="J34" s="36" t="str">
        <f>IF('Run 4'!C37="","",LOG(C34))</f>
        <v/>
      </c>
      <c r="K34" s="37" t="str">
        <f>IF('Run 4'!C37="","",'Run 4'!C37)</f>
        <v/>
      </c>
      <c r="L34" s="38" t="str">
        <f>IF('Run 4'!C37="","",J34-J$44)</f>
        <v/>
      </c>
      <c r="M34" s="39" t="str">
        <f>IF('Run 4'!C37="","",L34*L34)</f>
        <v/>
      </c>
      <c r="N34" s="40"/>
      <c r="O34" s="32" t="str">
        <f>IF('Run 4'!C37="","",K34-$K$44)</f>
        <v/>
      </c>
      <c r="P34" s="41" t="str">
        <f>IF('Run 4'!C37="","",(K34-$K$44)^2)</f>
        <v/>
      </c>
      <c r="Q34" s="41"/>
      <c r="R34" s="41" t="str">
        <f>IF('Run 4'!C37="","",L34*O34)</f>
        <v/>
      </c>
      <c r="S34" s="41"/>
      <c r="T34" s="41"/>
      <c r="U34" s="41"/>
      <c r="V34" s="41"/>
      <c r="W34" s="41"/>
      <c r="X34" s="41"/>
      <c r="Y34" s="41"/>
    </row>
    <row r="35" spans="1:25" x14ac:dyDescent="0.25">
      <c r="A35" s="20">
        <v>4</v>
      </c>
      <c r="B35" s="31" t="str">
        <f>'Run 4'!A38</f>
        <v>D1</v>
      </c>
      <c r="C35" s="128">
        <f>'Exact copy numbers'!C4:D4</f>
        <v>0</v>
      </c>
      <c r="D35" s="118">
        <f>'Run 4'!C32</f>
        <v>0</v>
      </c>
      <c r="E35" s="119">
        <f>STDEVA(D35:D37)</f>
        <v>0</v>
      </c>
      <c r="F35" s="33">
        <f>AVERAGE(D35:D37)</f>
        <v>0</v>
      </c>
      <c r="G35" s="34" t="e">
        <f t="shared" si="0"/>
        <v>#DIV/0!</v>
      </c>
      <c r="H35" s="35" t="e">
        <f>AVERAGE(G35:G37)</f>
        <v>#DIV/0!</v>
      </c>
      <c r="I35" s="15"/>
      <c r="J35" s="36" t="str">
        <f>IF('Run 4'!C38="","",LOG(C35))</f>
        <v/>
      </c>
      <c r="K35" s="37" t="str">
        <f>IF('Run 4'!C38="","",'Run 4'!C38)</f>
        <v/>
      </c>
      <c r="L35" s="38" t="str">
        <f>IF('Run 4'!C38="","",J35-J$44)</f>
        <v/>
      </c>
      <c r="M35" s="39" t="str">
        <f>IF('Run 4'!C38="","",L35*L35)</f>
        <v/>
      </c>
      <c r="N35" s="40"/>
      <c r="O35" s="32" t="str">
        <f>IF('Run 4'!C38="","",K35-$K$44)</f>
        <v/>
      </c>
      <c r="P35" s="41" t="str">
        <f>IF('Run 4'!C38="","",(K35-$K$44)^2)</f>
        <v/>
      </c>
      <c r="Q35" s="41"/>
      <c r="R35" s="41" t="str">
        <f>IF('Run 4'!C38="","",L35*O35)</f>
        <v/>
      </c>
      <c r="S35" s="41"/>
      <c r="T35" s="41"/>
      <c r="U35" s="41"/>
      <c r="V35" s="41"/>
      <c r="W35" s="41"/>
      <c r="X35" s="41"/>
      <c r="Y35" s="41"/>
    </row>
    <row r="36" spans="1:25" x14ac:dyDescent="0.25">
      <c r="A36" s="42"/>
      <c r="B36" s="43" t="str">
        <f>'Run 4'!A39</f>
        <v>D2</v>
      </c>
      <c r="C36" s="143">
        <f>'Exact copy numbers'!C4:D4</f>
        <v>0</v>
      </c>
      <c r="D36" s="118">
        <f>'Run 4'!C33</f>
        <v>0</v>
      </c>
      <c r="E36" s="117"/>
      <c r="F36" s="44"/>
      <c r="G36" s="45" t="e">
        <f t="shared" si="0"/>
        <v>#DIV/0!</v>
      </c>
      <c r="H36" s="46"/>
      <c r="I36" s="15"/>
      <c r="J36" s="36" t="str">
        <f>IF('Run 4'!C39="","",LOG(C36))</f>
        <v/>
      </c>
      <c r="K36" s="37" t="str">
        <f>IF('Run 4'!C39="","",'Run 4'!C39)</f>
        <v/>
      </c>
      <c r="L36" s="38" t="str">
        <f>IF('Run 4'!C39="","",J36-J$44)</f>
        <v/>
      </c>
      <c r="M36" s="39" t="str">
        <f>IF('Run 4'!C39="","",L36*L36)</f>
        <v/>
      </c>
      <c r="N36" s="40"/>
      <c r="O36" s="32" t="str">
        <f>IF('Run 4'!C39="","",K36-$K$44)</f>
        <v/>
      </c>
      <c r="P36" s="41" t="str">
        <f>IF('Run 4'!C39="","",(K36-$K$44)^2)</f>
        <v/>
      </c>
      <c r="Q36" s="41"/>
      <c r="R36" s="41" t="str">
        <f>IF('Run 4'!C39="","",L36*O36)</f>
        <v/>
      </c>
      <c r="S36" s="41"/>
      <c r="T36" s="41"/>
      <c r="U36" s="41"/>
      <c r="V36" s="41"/>
      <c r="W36" s="41"/>
      <c r="X36" s="41"/>
      <c r="Y36" s="41"/>
    </row>
    <row r="37" spans="1:25" x14ac:dyDescent="0.25">
      <c r="A37" s="42"/>
      <c r="B37" s="47" t="str">
        <f>'Run 4'!A40</f>
        <v>D3</v>
      </c>
      <c r="C37" s="149">
        <f>'Exact copy numbers'!C4:D4</f>
        <v>0</v>
      </c>
      <c r="D37" s="118">
        <f>'Run 4'!C34</f>
        <v>0</v>
      </c>
      <c r="E37" s="117"/>
      <c r="F37" s="44"/>
      <c r="G37" s="50" t="e">
        <f t="shared" si="0"/>
        <v>#DIV/0!</v>
      </c>
      <c r="H37" s="46"/>
      <c r="I37" s="15"/>
      <c r="J37" s="36" t="str">
        <f>IF('Run 4'!C40="","",LOG(C37))</f>
        <v/>
      </c>
      <c r="K37" s="37" t="str">
        <f>IF('Run 4'!C40="","",'Run 4'!C40)</f>
        <v/>
      </c>
      <c r="L37" s="38" t="str">
        <f>IF('Run 4'!C40="","",J37-J$44)</f>
        <v/>
      </c>
      <c r="M37" s="39" t="str">
        <f>IF('Run 4'!C40="","",L37*L37)</f>
        <v/>
      </c>
      <c r="N37" s="40"/>
      <c r="O37" s="32" t="str">
        <f>IF('Run 4'!C40="","",K37-$K$44)</f>
        <v/>
      </c>
      <c r="P37" s="41" t="str">
        <f>IF('Run 4'!C40="","",(K37-$K$44)^2)</f>
        <v/>
      </c>
      <c r="Q37" s="41"/>
      <c r="R37" s="41" t="str">
        <f>IF('Run 4'!C40="","",L37*O37)</f>
        <v/>
      </c>
      <c r="S37" s="41"/>
      <c r="T37" s="41"/>
      <c r="U37" s="41"/>
      <c r="V37" s="41"/>
      <c r="W37" s="41"/>
      <c r="X37" s="41"/>
      <c r="Y37" s="41"/>
    </row>
    <row r="38" spans="1:25" x14ac:dyDescent="0.25">
      <c r="B38" s="43" t="str">
        <f>'Run 4'!A41</f>
        <v>D4</v>
      </c>
      <c r="C38" s="128">
        <f>'Exact copy numbers'!C5:D5</f>
        <v>0</v>
      </c>
      <c r="D38" s="120">
        <f>'Run 4'!C35</f>
        <v>0</v>
      </c>
      <c r="E38" s="119">
        <f>STDEVA(D38:D40)</f>
        <v>0</v>
      </c>
      <c r="F38" s="33">
        <f>AVERAGE(D38:D40)</f>
        <v>0</v>
      </c>
      <c r="G38" s="34" t="e">
        <f t="shared" si="0"/>
        <v>#DIV/0!</v>
      </c>
      <c r="H38" s="35" t="e">
        <f>AVERAGE(G38:G40)</f>
        <v>#DIV/0!</v>
      </c>
      <c r="I38" s="15"/>
      <c r="J38" s="36" t="str">
        <f>IF('Run 4'!C41="","",LOG(C38))</f>
        <v/>
      </c>
      <c r="K38" s="37" t="str">
        <f>IF('Run 4'!C41="","",'Run 4'!C41)</f>
        <v/>
      </c>
      <c r="L38" s="38" t="str">
        <f>IF('Run 4'!C41="","",J38-J$44)</f>
        <v/>
      </c>
      <c r="M38" s="39" t="str">
        <f>IF('Run 4'!C41="","",L38*L38)</f>
        <v/>
      </c>
      <c r="N38" s="40"/>
      <c r="O38" s="32" t="str">
        <f>IF('Run 4'!C41="","",K38-$K$44)</f>
        <v/>
      </c>
      <c r="P38" s="41" t="str">
        <f>IF('Run 4'!C41="","",(K38-$K$44)^2)</f>
        <v/>
      </c>
      <c r="Q38" s="41"/>
      <c r="R38" s="41" t="str">
        <f>IF('Run 4'!C35="","",L38*O38)</f>
        <v/>
      </c>
      <c r="S38" s="41"/>
      <c r="T38" s="41"/>
      <c r="U38" s="41"/>
      <c r="V38" s="41"/>
      <c r="W38" s="41"/>
      <c r="X38" s="41"/>
      <c r="Y38" s="41"/>
    </row>
    <row r="39" spans="1:25" x14ac:dyDescent="0.25">
      <c r="A39" s="42"/>
      <c r="B39" s="43" t="str">
        <f>'Run 4'!A42</f>
        <v>D5</v>
      </c>
      <c r="C39" s="143">
        <f>'Exact copy numbers'!C5:D5</f>
        <v>0</v>
      </c>
      <c r="D39" s="118">
        <f>'Run 4'!C36</f>
        <v>0</v>
      </c>
      <c r="E39" s="117"/>
      <c r="F39" s="44"/>
      <c r="G39" s="45" t="e">
        <f t="shared" si="0"/>
        <v>#DIV/0!</v>
      </c>
      <c r="H39" s="46"/>
      <c r="I39" s="15"/>
      <c r="J39" s="36" t="str">
        <f>IF('Run 4'!C42="","",LOG(C39))</f>
        <v/>
      </c>
      <c r="K39" s="37" t="str">
        <f>IF('Run 4'!C42="","",'Run 4'!C42)</f>
        <v/>
      </c>
      <c r="L39" s="38" t="str">
        <f>IF('Run 4'!C42="","",J39-J$44)</f>
        <v/>
      </c>
      <c r="M39" s="39" t="str">
        <f>IF('Run 4'!C42="","",L39*L39)</f>
        <v/>
      </c>
      <c r="N39" s="40"/>
      <c r="O39" s="32" t="str">
        <f>IF('Run 4'!C42="","",K39-$K$44)</f>
        <v/>
      </c>
      <c r="P39" s="41" t="str">
        <f>IF('Run 4'!C42="","",(K39-$K$44)^2)</f>
        <v/>
      </c>
      <c r="Q39" s="41"/>
      <c r="R39" s="41" t="str">
        <f>IF('Run 4'!C36="","",L39*O39)</f>
        <v/>
      </c>
      <c r="S39" s="41"/>
      <c r="T39" s="41"/>
      <c r="U39" s="41"/>
      <c r="V39" s="41"/>
      <c r="W39" s="41"/>
      <c r="X39" s="41"/>
      <c r="Y39" s="41"/>
    </row>
    <row r="40" spans="1:25" x14ac:dyDescent="0.25">
      <c r="A40" s="42"/>
      <c r="B40" s="43" t="str">
        <f>'Run 4'!A43</f>
        <v>D6</v>
      </c>
      <c r="C40" s="149">
        <f>'Exact copy numbers'!C5:D5</f>
        <v>0</v>
      </c>
      <c r="D40" s="116">
        <f>'Run 4'!C37</f>
        <v>0</v>
      </c>
      <c r="E40" s="115"/>
      <c r="F40" s="49"/>
      <c r="G40" s="50" t="e">
        <f t="shared" si="0"/>
        <v>#DIV/0!</v>
      </c>
      <c r="H40" s="51"/>
      <c r="I40" s="15"/>
      <c r="J40" s="36" t="str">
        <f>IF('Run 4'!C43="","",LOG(C40))</f>
        <v/>
      </c>
      <c r="K40" s="37" t="str">
        <f>IF('Run 4'!C43="","",'Run 4'!C43)</f>
        <v/>
      </c>
      <c r="L40" s="38" t="str">
        <f>IF('Run 4'!C43="","",J40-J$44)</f>
        <v/>
      </c>
      <c r="M40" s="39" t="str">
        <f>IF('Run 4'!C43="","",L40*L40)</f>
        <v/>
      </c>
      <c r="N40" s="40"/>
      <c r="O40" s="32" t="str">
        <f>IF('Run 4'!C43="","",K40-$K$44)</f>
        <v/>
      </c>
      <c r="P40" s="41" t="str">
        <f>IF('Run 4'!C43="","",(K40-$K$44)^2)</f>
        <v/>
      </c>
      <c r="Q40" s="41"/>
      <c r="R40" s="41" t="str">
        <f>IF('Run 4'!C37="","",L40*O40)</f>
        <v/>
      </c>
      <c r="S40" s="41"/>
      <c r="T40" s="41"/>
      <c r="U40" s="41"/>
      <c r="V40" s="41"/>
      <c r="W40" s="41"/>
      <c r="X40" s="41"/>
      <c r="Y40" s="41"/>
    </row>
    <row r="41" spans="1:25" x14ac:dyDescent="0.25">
      <c r="A41" s="42"/>
      <c r="B41" s="31" t="str">
        <f>'Run 4'!A44</f>
        <v>D7</v>
      </c>
      <c r="C41" s="128">
        <f>'Exact copy numbers'!C6:D6</f>
        <v>0</v>
      </c>
      <c r="D41" s="120">
        <f>'Run 4'!C38</f>
        <v>0</v>
      </c>
      <c r="E41" s="119">
        <f>STDEVA(D41:D43)</f>
        <v>0</v>
      </c>
      <c r="F41" s="33">
        <f>AVERAGE(D41:D43)</f>
        <v>0</v>
      </c>
      <c r="G41" s="34" t="e">
        <f t="shared" si="0"/>
        <v>#DIV/0!</v>
      </c>
      <c r="H41" s="35" t="e">
        <f>AVERAGE(G41:G43)</f>
        <v>#DIV/0!</v>
      </c>
      <c r="I41" s="15"/>
      <c r="J41" s="36" t="str">
        <f>IF('Run 4'!C44="","",LOG(C41))</f>
        <v/>
      </c>
      <c r="K41" s="37" t="str">
        <f>IF('Run 4'!C44="","",'Run 4'!C44)</f>
        <v/>
      </c>
      <c r="L41" s="38" t="str">
        <f>IF('Run 4'!C44="","",J41-J$44)</f>
        <v/>
      </c>
      <c r="M41" s="39" t="str">
        <f>IF('Run 4'!C44="","",L41*L41)</f>
        <v/>
      </c>
      <c r="N41" s="40"/>
      <c r="O41" s="32" t="str">
        <f>IF('Run 4'!C44="","",K41-$K$44)</f>
        <v/>
      </c>
      <c r="P41" s="41" t="str">
        <f>IF('Run 4'!C44="","",(K41-$K$44)^2)</f>
        <v/>
      </c>
      <c r="Q41" s="41"/>
      <c r="R41" s="41" t="str">
        <f>IF('Run 4'!C38="","",L41*O41)</f>
        <v/>
      </c>
      <c r="S41" s="41"/>
      <c r="T41" s="41"/>
      <c r="U41" s="41"/>
      <c r="V41" s="41"/>
      <c r="W41" s="41"/>
      <c r="X41" s="41"/>
      <c r="Y41" s="41"/>
    </row>
    <row r="42" spans="1:25" x14ac:dyDescent="0.25">
      <c r="A42" s="42"/>
      <c r="B42" s="43" t="str">
        <f>'Run 4'!A45</f>
        <v>D8</v>
      </c>
      <c r="C42" s="143">
        <f>'Exact copy numbers'!C6:D6</f>
        <v>0</v>
      </c>
      <c r="D42" s="118">
        <f>'Run 4'!C39</f>
        <v>0</v>
      </c>
      <c r="E42" s="117"/>
      <c r="F42" s="44"/>
      <c r="G42" s="45" t="e">
        <f t="shared" si="0"/>
        <v>#DIV/0!</v>
      </c>
      <c r="H42" s="46"/>
      <c r="I42" s="15"/>
      <c r="J42" s="36" t="str">
        <f>IF('Run 4'!C45="","",LOG(C42))</f>
        <v/>
      </c>
      <c r="K42" s="37" t="str">
        <f>IF('Run 4'!C45="","",'Run 4'!C45)</f>
        <v/>
      </c>
      <c r="L42" s="38" t="str">
        <f>IF('Run 4'!C45="","",J42-J$44)</f>
        <v/>
      </c>
      <c r="M42" s="39" t="str">
        <f>IF('Run 4'!C45="","",L42*L42)</f>
        <v/>
      </c>
      <c r="N42" s="40"/>
      <c r="O42" s="32" t="str">
        <f>IF('Run 4'!C45="","",K42-$K$44)</f>
        <v/>
      </c>
      <c r="P42" s="41" t="str">
        <f>IF('Run 4'!C45="","",(K42-$K$44)^2)</f>
        <v/>
      </c>
      <c r="Q42" s="41"/>
      <c r="R42" s="41" t="str">
        <f>IF('Run 4'!C39="","",L42*O42)</f>
        <v/>
      </c>
      <c r="S42" s="41"/>
      <c r="T42" s="41"/>
      <c r="U42" s="41"/>
      <c r="V42" s="41"/>
      <c r="W42" s="41"/>
      <c r="X42" s="41"/>
      <c r="Y42" s="41"/>
    </row>
    <row r="43" spans="1:25" x14ac:dyDescent="0.25">
      <c r="A43" s="208"/>
      <c r="B43" s="47" t="str">
        <f>'Run 4'!A46</f>
        <v>D9</v>
      </c>
      <c r="C43" s="149">
        <f>'Exact copy numbers'!C6:D6</f>
        <v>0</v>
      </c>
      <c r="D43" s="116">
        <f>'Run 4'!C40</f>
        <v>0</v>
      </c>
      <c r="E43" s="115"/>
      <c r="F43" s="49"/>
      <c r="G43" s="50" t="e">
        <f t="shared" si="0"/>
        <v>#DIV/0!</v>
      </c>
      <c r="H43" s="51"/>
      <c r="I43" s="15"/>
      <c r="J43" s="36" t="str">
        <f>IF('Run 4'!C46="","",LOG(C43))</f>
        <v/>
      </c>
      <c r="K43" s="37" t="str">
        <f>IF('Run 4'!C46="","",'Run 4'!C46)</f>
        <v/>
      </c>
      <c r="L43" s="38" t="str">
        <f>IF('Run 4'!C46="","",J43-J$44)</f>
        <v/>
      </c>
      <c r="M43" s="39" t="str">
        <f>IF('Run 4'!C46="","",L43*L43)</f>
        <v/>
      </c>
      <c r="N43" s="40"/>
      <c r="O43" s="32" t="str">
        <f>IF('Run 4'!C46="","",K43-$K$44)</f>
        <v/>
      </c>
      <c r="P43" s="41" t="str">
        <f>IF('Run 4'!C40="","",(K43-$K$44)^2)</f>
        <v/>
      </c>
      <c r="Q43" s="41"/>
      <c r="R43" s="41" t="str">
        <f>IF('Run 4'!C40="","",L43*O43)</f>
        <v/>
      </c>
      <c r="S43" s="41"/>
      <c r="T43" s="41"/>
      <c r="U43" s="41"/>
      <c r="V43" s="41"/>
      <c r="W43" s="41"/>
      <c r="X43" s="41"/>
      <c r="Y43" s="41"/>
    </row>
    <row r="44" spans="1:25" x14ac:dyDescent="0.25">
      <c r="A44" s="53"/>
      <c r="B44" s="53"/>
      <c r="C44" s="121"/>
      <c r="D44" s="122"/>
      <c r="E44" s="44"/>
      <c r="F44" s="44"/>
      <c r="G44" s="15"/>
      <c r="H44" s="15"/>
      <c r="I44" s="15"/>
      <c r="J44" s="99" t="e">
        <f>AVERAGE(J8:J43)</f>
        <v>#DIV/0!</v>
      </c>
      <c r="K44" s="99" t="e">
        <f>AVERAGE(K8:K43)</f>
        <v>#DIV/0!</v>
      </c>
      <c r="L44" s="100"/>
      <c r="M44" s="100"/>
      <c r="N44" s="101">
        <f>SUM(M8:M43)</f>
        <v>0</v>
      </c>
      <c r="O44" s="102"/>
      <c r="P44" s="103"/>
      <c r="Q44" s="104">
        <f>SUM(P8:P43)</f>
        <v>0</v>
      </c>
      <c r="R44" s="105"/>
      <c r="S44" s="104">
        <f>SUM(R8:R43)</f>
        <v>0</v>
      </c>
      <c r="T44" s="104">
        <f>S44^2</f>
        <v>0</v>
      </c>
      <c r="U44" s="104" t="e">
        <f>T44/Q44</f>
        <v>#DIV/0!</v>
      </c>
      <c r="V44" s="106" t="e">
        <f>N44-U44</f>
        <v>#DIV/0!</v>
      </c>
      <c r="W44" s="104" t="e">
        <f>V44/(AB103-2)</f>
        <v>#DIV/0!</v>
      </c>
      <c r="X44" s="104" t="e">
        <f>((AB103+1)/(AB103))+(((AB97-AB105)^2)/Q44)</f>
        <v>#DIV/0!</v>
      </c>
      <c r="Y44" s="107" t="e">
        <f>SQRT(W44*X44)</f>
        <v>#DIV/0!</v>
      </c>
    </row>
    <row r="45" spans="1:25" ht="39.6" x14ac:dyDescent="0.25">
      <c r="A45" s="53"/>
      <c r="B45" s="53"/>
      <c r="C45" s="121"/>
      <c r="D45" s="122"/>
      <c r="E45" s="44"/>
      <c r="F45" s="44"/>
      <c r="G45" s="15"/>
      <c r="H45" s="15"/>
      <c r="I45" s="15"/>
      <c r="J45" s="108" t="s">
        <v>131</v>
      </c>
      <c r="K45" s="109" t="s">
        <v>97</v>
      </c>
      <c r="L45" s="110" t="s">
        <v>132</v>
      </c>
      <c r="M45" s="110" t="s">
        <v>133</v>
      </c>
      <c r="N45" s="108" t="s">
        <v>134</v>
      </c>
      <c r="O45" s="111" t="s">
        <v>135</v>
      </c>
      <c r="P45" s="110" t="s">
        <v>136</v>
      </c>
      <c r="Q45" s="108" t="s">
        <v>137</v>
      </c>
      <c r="R45" s="108" t="s">
        <v>138</v>
      </c>
      <c r="S45" s="108" t="s">
        <v>139</v>
      </c>
      <c r="T45" s="108" t="s">
        <v>140</v>
      </c>
      <c r="U45" s="108" t="s">
        <v>141</v>
      </c>
      <c r="V45" s="108" t="s">
        <v>142</v>
      </c>
      <c r="W45" s="112" t="s">
        <v>143</v>
      </c>
      <c r="X45" s="113" t="s">
        <v>144</v>
      </c>
      <c r="Y45" s="114" t="s">
        <v>145</v>
      </c>
    </row>
    <row r="46" spans="1:25" x14ac:dyDescent="0.25">
      <c r="A46" s="53"/>
      <c r="B46" s="53"/>
      <c r="C46" s="121"/>
      <c r="D46" s="122"/>
      <c r="E46" s="44"/>
      <c r="F46" s="44"/>
      <c r="G46" s="15"/>
      <c r="H46" s="15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146</v>
      </c>
      <c r="X46" s="3"/>
      <c r="Y46" s="3"/>
    </row>
    <row r="47" spans="1:25" x14ac:dyDescent="0.25">
      <c r="A47" s="53"/>
      <c r="B47" s="53"/>
      <c r="C47" s="121"/>
      <c r="D47" s="122"/>
      <c r="E47" s="44"/>
      <c r="F47" s="44"/>
      <c r="G47" s="15"/>
      <c r="H47" s="15"/>
      <c r="I47" s="15"/>
    </row>
    <row r="48" spans="1:25" x14ac:dyDescent="0.25">
      <c r="A48" s="53"/>
      <c r="B48" s="53"/>
      <c r="C48" s="121"/>
      <c r="D48" s="122"/>
      <c r="E48" s="44"/>
      <c r="F48" s="44"/>
      <c r="G48" s="15"/>
      <c r="H48" s="15"/>
      <c r="I48" s="15"/>
    </row>
    <row r="49" spans="1:33" x14ac:dyDescent="0.25">
      <c r="A49" s="53"/>
      <c r="B49" s="53"/>
      <c r="C49" s="121"/>
      <c r="D49" s="122"/>
      <c r="E49" s="44"/>
      <c r="F49" s="44"/>
      <c r="G49" s="15"/>
      <c r="H49" s="15"/>
      <c r="I49" s="1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33" x14ac:dyDescent="0.25">
      <c r="A50" s="53"/>
      <c r="B50" s="210"/>
      <c r="C50" s="121"/>
      <c r="D50" s="122"/>
      <c r="E50" s="44"/>
      <c r="F50" s="44"/>
      <c r="G50" s="15"/>
      <c r="H50" s="15"/>
      <c r="I50" s="1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33" x14ac:dyDescent="0.25">
      <c r="A51" s="53"/>
      <c r="B51" s="210"/>
      <c r="C51" s="121"/>
      <c r="D51" s="122"/>
      <c r="E51" s="44"/>
      <c r="F51" s="44"/>
      <c r="G51" s="15"/>
      <c r="H51" s="15"/>
      <c r="I51" s="1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33" x14ac:dyDescent="0.25">
      <c r="A52" s="53"/>
      <c r="B52" s="210"/>
      <c r="C52" s="121"/>
      <c r="D52" s="122"/>
      <c r="E52" s="44"/>
      <c r="F52" s="44"/>
      <c r="G52" s="15"/>
      <c r="H52" s="15"/>
      <c r="I52" s="1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33" x14ac:dyDescent="0.25">
      <c r="A53" s="53"/>
      <c r="B53" s="210"/>
      <c r="C53" s="121"/>
      <c r="D53" s="122"/>
      <c r="E53" s="44"/>
      <c r="F53" s="44"/>
      <c r="G53" s="15"/>
      <c r="H53" s="15"/>
      <c r="I53" s="1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33" x14ac:dyDescent="0.25">
      <c r="A54" s="53"/>
      <c r="B54" s="210"/>
      <c r="C54" s="121"/>
      <c r="D54" s="122"/>
      <c r="E54" s="44"/>
      <c r="F54" s="44"/>
      <c r="G54" s="15"/>
      <c r="H54" s="15"/>
      <c r="I54" s="1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33" x14ac:dyDescent="0.25">
      <c r="A55" s="53"/>
      <c r="B55" s="210"/>
      <c r="C55" s="121"/>
      <c r="D55" s="122"/>
      <c r="E55" s="44"/>
      <c r="F55" s="44"/>
      <c r="G55" s="15"/>
      <c r="H55" s="15"/>
      <c r="I55" s="15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33" x14ac:dyDescent="0.25">
      <c r="A56" s="53"/>
      <c r="B56" s="210"/>
      <c r="C56" s="121"/>
      <c r="D56" s="122"/>
      <c r="E56" s="44"/>
      <c r="F56" s="44"/>
      <c r="G56" s="15"/>
      <c r="H56" s="15"/>
      <c r="I56" s="15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33" x14ac:dyDescent="0.25">
      <c r="A57" s="53"/>
      <c r="B57" s="210"/>
      <c r="C57" s="121"/>
      <c r="D57" s="122"/>
      <c r="E57" s="44"/>
      <c r="F57" s="44"/>
      <c r="G57" s="15"/>
      <c r="H57" s="15"/>
      <c r="I57" s="15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33" x14ac:dyDescent="0.25">
      <c r="A58" s="53"/>
      <c r="B58" s="210"/>
      <c r="C58" s="121"/>
      <c r="D58" s="122"/>
      <c r="E58" s="44"/>
      <c r="F58" s="44"/>
      <c r="G58" s="15"/>
      <c r="H58" s="15"/>
      <c r="I58" s="1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33" x14ac:dyDescent="0.25">
      <c r="A59" s="53"/>
      <c r="B59" s="210"/>
      <c r="C59" s="121"/>
      <c r="D59" s="122"/>
      <c r="E59" s="44"/>
      <c r="F59" s="44"/>
      <c r="G59" s="15"/>
      <c r="H59" s="15"/>
      <c r="I59" s="15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33" x14ac:dyDescent="0.25">
      <c r="A60" s="53"/>
      <c r="B60" s="210"/>
      <c r="C60" s="121"/>
      <c r="D60" s="122"/>
      <c r="E60" s="44"/>
      <c r="F60" s="44"/>
      <c r="G60" s="15"/>
      <c r="H60" s="15"/>
      <c r="I60" s="1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33" x14ac:dyDescent="0.25">
      <c r="A61" s="53"/>
      <c r="B61" s="210"/>
      <c r="C61" s="121"/>
      <c r="D61" s="122"/>
      <c r="E61" s="44"/>
      <c r="F61" s="44"/>
      <c r="G61" s="15"/>
      <c r="H61" s="15"/>
      <c r="I61" s="1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33" x14ac:dyDescent="0.25">
      <c r="A62" s="53"/>
      <c r="B62" s="210"/>
      <c r="C62" s="121"/>
      <c r="D62" s="122"/>
      <c r="E62" s="44"/>
      <c r="F62" s="44"/>
      <c r="G62" s="15"/>
      <c r="H62" s="15"/>
      <c r="I62" s="1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33" x14ac:dyDescent="0.25">
      <c r="A63" s="53"/>
      <c r="B63" s="210"/>
      <c r="C63" s="121"/>
      <c r="D63" s="122"/>
      <c r="E63" s="44"/>
      <c r="F63" s="44"/>
      <c r="G63" s="15"/>
      <c r="H63" s="15"/>
      <c r="I63" s="1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:33" ht="17.399999999999999" x14ac:dyDescent="0.3">
      <c r="A64" s="53"/>
      <c r="B64" s="210"/>
      <c r="C64" s="121"/>
      <c r="D64" s="122"/>
      <c r="E64" s="44"/>
      <c r="F64" s="44"/>
      <c r="G64" s="15"/>
      <c r="H64" s="15"/>
      <c r="I64" s="15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3"/>
      <c r="AA64" s="1" t="s">
        <v>80</v>
      </c>
      <c r="AB64" s="2"/>
      <c r="AC64" s="2"/>
      <c r="AD64" s="2"/>
      <c r="AE64" s="2"/>
      <c r="AF64" s="2"/>
      <c r="AG64" s="2"/>
    </row>
    <row r="65" spans="1:46" x14ac:dyDescent="0.25">
      <c r="A65" s="53"/>
      <c r="B65" s="210"/>
      <c r="C65" s="121"/>
      <c r="D65" s="122"/>
      <c r="E65" s="44"/>
      <c r="F65" s="44"/>
      <c r="G65" s="15"/>
      <c r="H65" s="15"/>
      <c r="I65" s="15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46" x14ac:dyDescent="0.25">
      <c r="A66" s="53"/>
      <c r="B66" s="210"/>
      <c r="C66" s="121"/>
      <c r="D66" s="122"/>
      <c r="E66" s="44"/>
      <c r="F66" s="44"/>
      <c r="G66" s="15"/>
      <c r="H66" s="15"/>
      <c r="I66" s="15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46" x14ac:dyDescent="0.25">
      <c r="A67" s="53"/>
      <c r="B67" s="210"/>
      <c r="C67" s="121"/>
      <c r="D67" s="122"/>
      <c r="E67" s="44"/>
      <c r="F67" s="44"/>
      <c r="G67" s="15"/>
      <c r="H67" s="15"/>
      <c r="I67" s="1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T67" s="55"/>
    </row>
    <row r="68" spans="1:46" x14ac:dyDescent="0.25">
      <c r="A68" s="88"/>
      <c r="B68" s="88"/>
      <c r="C68" s="88"/>
      <c r="D68" s="88"/>
      <c r="E68" s="88"/>
      <c r="F68" s="88"/>
      <c r="G68" s="88"/>
      <c r="H68" s="88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T68" s="55"/>
    </row>
    <row r="69" spans="1:46" x14ac:dyDescent="0.25">
      <c r="A69" s="88"/>
      <c r="B69" s="88"/>
      <c r="C69" s="88"/>
      <c r="D69" s="88"/>
      <c r="E69" s="88"/>
      <c r="F69" s="88"/>
      <c r="G69" s="88"/>
      <c r="H69" s="88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T69" s="55"/>
    </row>
    <row r="70" spans="1:46" x14ac:dyDescent="0.25">
      <c r="A70" s="88"/>
      <c r="B70" s="88"/>
      <c r="C70" s="88"/>
      <c r="D70" s="88"/>
      <c r="E70" s="88"/>
      <c r="F70" s="88"/>
      <c r="G70" s="88"/>
      <c r="H70" s="88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T70" s="55"/>
    </row>
    <row r="71" spans="1:46" x14ac:dyDescent="0.25">
      <c r="A71" s="88"/>
      <c r="B71" s="88"/>
      <c r="C71" s="88"/>
      <c r="D71" s="88"/>
      <c r="E71" s="88"/>
      <c r="F71" s="88"/>
      <c r="G71" s="88"/>
      <c r="H71" s="88"/>
      <c r="Z71" s="54"/>
      <c r="AT71" s="55"/>
    </row>
    <row r="72" spans="1:46" x14ac:dyDescent="0.25">
      <c r="A72" s="88"/>
      <c r="B72" s="88"/>
      <c r="C72" s="88"/>
      <c r="D72" s="88"/>
      <c r="E72" s="88"/>
      <c r="F72" s="88"/>
      <c r="G72" s="88"/>
      <c r="H72" s="88"/>
      <c r="Z72" s="54"/>
      <c r="AT72" s="55"/>
    </row>
    <row r="73" spans="1:46" x14ac:dyDescent="0.25">
      <c r="A73" s="88"/>
      <c r="B73" s="88"/>
      <c r="C73" s="88"/>
      <c r="D73" s="88"/>
      <c r="E73" s="88"/>
      <c r="F73" s="88"/>
      <c r="G73" s="88"/>
      <c r="H73" s="88"/>
      <c r="Z73" s="54"/>
      <c r="AT73" s="55"/>
    </row>
    <row r="74" spans="1:46" x14ac:dyDescent="0.25">
      <c r="A74" s="88"/>
      <c r="B74" s="88"/>
      <c r="C74" s="88"/>
      <c r="D74" s="88"/>
      <c r="E74" s="88"/>
      <c r="F74" s="88"/>
      <c r="G74" s="88"/>
      <c r="H74" s="88"/>
      <c r="Z74" s="54"/>
      <c r="AT74" s="55"/>
    </row>
    <row r="75" spans="1:46" x14ac:dyDescent="0.25">
      <c r="A75" s="88"/>
      <c r="B75" s="88"/>
      <c r="C75" s="88"/>
      <c r="D75" s="88"/>
      <c r="E75" s="88"/>
      <c r="F75" s="88"/>
      <c r="G75" s="88"/>
      <c r="H75" s="88"/>
      <c r="Z75" s="54"/>
      <c r="AT75" s="55"/>
    </row>
    <row r="76" spans="1:46" x14ac:dyDescent="0.25">
      <c r="A76" s="88"/>
      <c r="B76" s="88"/>
      <c r="C76" s="88"/>
      <c r="D76" s="88"/>
      <c r="E76" s="88"/>
      <c r="F76" s="88"/>
      <c r="G76" s="88"/>
      <c r="H76" s="88"/>
      <c r="Z76" s="54"/>
      <c r="AT76" s="55"/>
    </row>
    <row r="77" spans="1:46" x14ac:dyDescent="0.25">
      <c r="A77" s="88"/>
      <c r="B77" s="88"/>
      <c r="C77" s="88"/>
      <c r="D77" s="88"/>
      <c r="E77" s="88"/>
      <c r="F77" s="88"/>
      <c r="G77" s="88"/>
      <c r="H77" s="88"/>
      <c r="Z77" s="54"/>
      <c r="AT77" s="55"/>
    </row>
    <row r="78" spans="1:46" x14ac:dyDescent="0.25">
      <c r="A78" s="88"/>
      <c r="B78" s="88"/>
      <c r="C78" s="88"/>
      <c r="D78" s="88"/>
      <c r="E78" s="88"/>
      <c r="F78" s="88"/>
      <c r="G78" s="88"/>
      <c r="H78" s="88"/>
      <c r="Z78" s="54"/>
    </row>
    <row r="79" spans="1:46" x14ac:dyDescent="0.25">
      <c r="A79" s="88"/>
      <c r="B79" s="88"/>
      <c r="C79" s="88"/>
      <c r="D79" s="88"/>
      <c r="E79" s="88"/>
      <c r="F79" s="88"/>
      <c r="G79" s="88"/>
      <c r="H79" s="88"/>
      <c r="Z79" s="54"/>
    </row>
    <row r="80" spans="1:46" x14ac:dyDescent="0.25">
      <c r="A80" s="88"/>
      <c r="B80" s="88"/>
      <c r="C80" s="88"/>
      <c r="D80" s="88"/>
      <c r="E80" s="88"/>
      <c r="F80" s="88"/>
      <c r="G80" s="88"/>
      <c r="H80" s="88"/>
      <c r="Z80" s="54"/>
    </row>
    <row r="81" spans="1:36" x14ac:dyDescent="0.25">
      <c r="A81" s="88"/>
      <c r="B81" s="88"/>
      <c r="C81" s="88"/>
      <c r="D81" s="88"/>
      <c r="E81" s="88"/>
      <c r="F81" s="88"/>
      <c r="G81" s="88"/>
      <c r="H81" s="88"/>
      <c r="Z81" s="54"/>
    </row>
    <row r="82" spans="1:36" x14ac:dyDescent="0.25">
      <c r="A82" s="88"/>
      <c r="B82" s="88"/>
      <c r="C82" s="88"/>
      <c r="D82" s="88"/>
      <c r="E82" s="88"/>
      <c r="F82" s="88"/>
      <c r="G82" s="88"/>
      <c r="H82" s="88"/>
      <c r="Z82" s="54"/>
    </row>
    <row r="83" spans="1:36" x14ac:dyDescent="0.25">
      <c r="A83" s="88"/>
      <c r="B83" s="88"/>
      <c r="C83" s="88"/>
      <c r="D83" s="88"/>
      <c r="E83" s="88"/>
      <c r="F83" s="88"/>
      <c r="G83" s="88"/>
      <c r="H83" s="88"/>
      <c r="Z83" s="54"/>
    </row>
    <row r="84" spans="1:36" x14ac:dyDescent="0.25">
      <c r="A84" s="88"/>
      <c r="B84" s="88"/>
      <c r="C84" s="88"/>
      <c r="D84" s="88"/>
      <c r="E84" s="88"/>
      <c r="F84" s="88"/>
      <c r="G84" s="88"/>
      <c r="H84" s="88"/>
      <c r="Z84" s="54"/>
    </row>
    <row r="85" spans="1:36" x14ac:dyDescent="0.25">
      <c r="A85" s="88"/>
      <c r="B85" s="88"/>
      <c r="C85" s="88"/>
      <c r="D85" s="88"/>
      <c r="E85" s="88"/>
      <c r="F85" s="88"/>
      <c r="G85" s="88"/>
      <c r="H85" s="88"/>
      <c r="Z85" s="54"/>
    </row>
    <row r="86" spans="1:36" x14ac:dyDescent="0.25">
      <c r="A86" s="88"/>
      <c r="B86" s="88"/>
      <c r="C86" s="88"/>
      <c r="D86" s="88"/>
      <c r="E86" s="88"/>
      <c r="F86" s="88"/>
      <c r="G86" s="88"/>
      <c r="H86" s="88"/>
      <c r="Z86" s="54"/>
    </row>
    <row r="87" spans="1:36" x14ac:dyDescent="0.25">
      <c r="A87" s="88"/>
      <c r="B87" s="88"/>
      <c r="C87" s="88"/>
      <c r="D87" s="88"/>
      <c r="E87" s="88"/>
      <c r="F87" s="88"/>
      <c r="G87" s="88"/>
      <c r="H87" s="88"/>
      <c r="Z87" s="54"/>
    </row>
    <row r="88" spans="1:36" x14ac:dyDescent="0.25">
      <c r="A88" s="88"/>
      <c r="B88" s="88"/>
      <c r="C88" s="88"/>
      <c r="D88" s="88"/>
      <c r="E88" s="88"/>
      <c r="F88" s="88"/>
      <c r="G88" s="88"/>
      <c r="H88" s="88"/>
      <c r="Z88" s="54"/>
    </row>
    <row r="89" spans="1:36" x14ac:dyDescent="0.25">
      <c r="A89" s="88"/>
      <c r="B89" s="88"/>
      <c r="C89" s="88"/>
      <c r="D89" s="88"/>
      <c r="E89" s="88"/>
      <c r="F89" s="88"/>
      <c r="G89" s="88"/>
      <c r="H89" s="88"/>
    </row>
    <row r="90" spans="1:36" ht="15.6" x14ac:dyDescent="0.3">
      <c r="A90" s="88"/>
      <c r="B90" s="88"/>
      <c r="C90" s="88"/>
      <c r="D90" s="88"/>
      <c r="E90" s="88"/>
      <c r="F90" s="88"/>
      <c r="G90" s="88"/>
      <c r="H90" s="88"/>
      <c r="AA90" s="56" t="s">
        <v>81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88"/>
      <c r="B91" s="88"/>
      <c r="C91" s="88"/>
      <c r="D91" s="88"/>
      <c r="E91" s="88"/>
      <c r="F91" s="88"/>
      <c r="G91" s="88"/>
      <c r="H91" s="88"/>
    </row>
    <row r="92" spans="1:36" x14ac:dyDescent="0.25">
      <c r="A92" s="88"/>
      <c r="B92" s="88"/>
      <c r="C92" s="88"/>
      <c r="D92" s="88"/>
      <c r="E92" s="88"/>
      <c r="F92" s="88"/>
      <c r="G92" s="88"/>
      <c r="H92" s="88"/>
      <c r="AA92" s="57" t="s">
        <v>82</v>
      </c>
      <c r="AB92" s="58" t="s">
        <v>83</v>
      </c>
      <c r="AC92" s="58" t="s">
        <v>84</v>
      </c>
      <c r="AD92" s="59" t="s">
        <v>85</v>
      </c>
      <c r="AF92" s="60" t="s">
        <v>86</v>
      </c>
      <c r="AG92" s="61"/>
      <c r="AH92" s="61"/>
      <c r="AI92" s="61"/>
      <c r="AJ92" s="62"/>
    </row>
    <row r="93" spans="1:36" ht="17.399999999999999" x14ac:dyDescent="0.3">
      <c r="A93" s="88"/>
      <c r="B93" s="88"/>
      <c r="C93" s="88"/>
      <c r="D93" s="88"/>
      <c r="E93" s="88"/>
      <c r="F93" s="88"/>
      <c r="G93" s="88"/>
      <c r="H93" s="88"/>
      <c r="AA93" s="63" t="s">
        <v>87</v>
      </c>
      <c r="AB93" s="20">
        <v>0.05</v>
      </c>
      <c r="AC93" s="64">
        <v>0.05</v>
      </c>
      <c r="AD93" s="65" t="s">
        <v>87</v>
      </c>
      <c r="AF93" s="66" t="s">
        <v>88</v>
      </c>
      <c r="AG93" s="53"/>
      <c r="AH93" s="53"/>
      <c r="AI93" s="53"/>
      <c r="AJ93" s="67"/>
    </row>
    <row r="94" spans="1:36" ht="21" x14ac:dyDescent="0.45">
      <c r="A94" s="88"/>
      <c r="B94" s="88"/>
      <c r="C94" s="88"/>
      <c r="D94" s="88"/>
      <c r="E94" s="88"/>
      <c r="F94" s="88"/>
      <c r="G94" s="88"/>
      <c r="H94" s="88"/>
      <c r="AA94" s="68" t="s">
        <v>89</v>
      </c>
      <c r="AB94" s="42">
        <f>TINV(AB93,AB103-2)</f>
        <v>2.0322445093177191</v>
      </c>
      <c r="AC94" s="69">
        <f>TINV(AC93,AC103-2)</f>
        <v>2.0322445093177191</v>
      </c>
      <c r="AD94" s="70" t="s">
        <v>90</v>
      </c>
      <c r="AF94" s="66" t="s">
        <v>91</v>
      </c>
      <c r="AG94" s="53"/>
      <c r="AH94" s="53" t="s">
        <v>92</v>
      </c>
      <c r="AI94" s="53"/>
      <c r="AJ94" s="67" t="s">
        <v>93</v>
      </c>
    </row>
    <row r="95" spans="1:36" ht="17.399999999999999" x14ac:dyDescent="0.3">
      <c r="A95" s="88"/>
      <c r="B95" s="88"/>
      <c r="C95" s="88"/>
      <c r="D95" s="88"/>
      <c r="E95" s="88"/>
      <c r="F95" s="88"/>
      <c r="G95" s="88"/>
      <c r="H95" s="88"/>
      <c r="AA95" s="71"/>
      <c r="AB95" s="42"/>
      <c r="AC95" s="69"/>
      <c r="AD95" s="70"/>
      <c r="AF95" s="66"/>
      <c r="AG95" s="53"/>
      <c r="AH95" s="53"/>
      <c r="AI95" s="53"/>
      <c r="AJ95" s="67"/>
    </row>
    <row r="96" spans="1:36" ht="19.8" x14ac:dyDescent="0.4">
      <c r="A96" s="88"/>
      <c r="B96" s="88"/>
      <c r="C96" s="88"/>
      <c r="D96" s="88"/>
      <c r="E96" s="88"/>
      <c r="F96" s="88"/>
      <c r="G96" s="88"/>
      <c r="H96" s="88"/>
      <c r="AA96" s="68" t="s">
        <v>94</v>
      </c>
      <c r="AB96" s="42" t="e">
        <f>-M5/K5</f>
        <v>#DIV/0!</v>
      </c>
      <c r="AC96" s="69" t="e">
        <f>-M5/K5</f>
        <v>#DIV/0!</v>
      </c>
      <c r="AD96" s="70" t="s">
        <v>95</v>
      </c>
      <c r="AF96" s="66" t="s">
        <v>96</v>
      </c>
      <c r="AG96" s="53"/>
      <c r="AH96" s="53"/>
      <c r="AI96" s="53"/>
      <c r="AJ96" s="67"/>
    </row>
    <row r="97" spans="1:37" ht="21" x14ac:dyDescent="0.4">
      <c r="A97" s="88"/>
      <c r="B97" s="88"/>
      <c r="C97" s="88"/>
      <c r="D97" s="88"/>
      <c r="E97" s="88"/>
      <c r="F97" s="88"/>
      <c r="G97" s="88"/>
      <c r="H97" s="88"/>
      <c r="AA97" s="68" t="s">
        <v>97</v>
      </c>
      <c r="AB97" s="72" t="e">
        <f>K44</f>
        <v>#DIV/0!</v>
      </c>
      <c r="AC97" s="73" t="e">
        <f>K44</f>
        <v>#DIV/0!</v>
      </c>
      <c r="AD97" s="70" t="s">
        <v>98</v>
      </c>
      <c r="AF97" s="66" t="s">
        <v>99</v>
      </c>
      <c r="AG97" s="53"/>
      <c r="AH97" s="53"/>
      <c r="AI97" s="53"/>
      <c r="AJ97" s="67"/>
    </row>
    <row r="98" spans="1:37" ht="18" x14ac:dyDescent="0.35">
      <c r="A98" s="88"/>
      <c r="B98" s="88"/>
      <c r="C98" s="88"/>
      <c r="D98" s="88"/>
      <c r="E98" s="88"/>
      <c r="F98" s="88"/>
      <c r="G98" s="88"/>
      <c r="H98" s="88"/>
      <c r="AA98" s="74" t="s">
        <v>100</v>
      </c>
      <c r="AB98" s="42" t="e">
        <f>(AB100*AB100)/(AB101*AB101*Q44)</f>
        <v>#DIV/0!</v>
      </c>
      <c r="AC98" s="69">
        <v>0</v>
      </c>
      <c r="AD98" s="70" t="s">
        <v>100</v>
      </c>
      <c r="AF98" s="66" t="s">
        <v>101</v>
      </c>
      <c r="AG98" s="53"/>
      <c r="AH98" s="53"/>
      <c r="AI98" s="53"/>
      <c r="AJ98" s="67"/>
    </row>
    <row r="99" spans="1:37" ht="21" x14ac:dyDescent="0.4">
      <c r="A99" s="88"/>
      <c r="B99" s="88"/>
      <c r="C99" s="88"/>
      <c r="D99" s="88"/>
      <c r="E99" s="88"/>
      <c r="F99" s="88"/>
      <c r="G99" s="88"/>
      <c r="H99" s="88"/>
      <c r="AA99" s="68" t="s">
        <v>102</v>
      </c>
      <c r="AB99" s="42" t="e">
        <f>SQRT(W44)</f>
        <v>#DIV/0!</v>
      </c>
      <c r="AC99" s="69" t="e">
        <f>SQRT(W44)</f>
        <v>#DIV/0!</v>
      </c>
      <c r="AD99" s="70" t="s">
        <v>103</v>
      </c>
      <c r="AF99" s="66" t="s">
        <v>104</v>
      </c>
      <c r="AG99" s="53"/>
      <c r="AH99" s="53" t="s">
        <v>105</v>
      </c>
      <c r="AI99" s="53"/>
      <c r="AJ99" s="67"/>
    </row>
    <row r="100" spans="1:37" ht="21" x14ac:dyDescent="0.45">
      <c r="A100" s="88"/>
      <c r="B100" s="88"/>
      <c r="C100" s="88"/>
      <c r="D100" s="88"/>
      <c r="E100" s="88"/>
      <c r="F100" s="88"/>
      <c r="G100" s="88"/>
      <c r="H100" s="88"/>
      <c r="AA100" s="68" t="s">
        <v>106</v>
      </c>
      <c r="AB100" s="42" t="e">
        <f>AB94*AB99</f>
        <v>#DIV/0!</v>
      </c>
      <c r="AC100" s="69" t="e">
        <f>AB94*AC99</f>
        <v>#DIV/0!</v>
      </c>
      <c r="AD100" s="70" t="s">
        <v>107</v>
      </c>
      <c r="AF100" s="66" t="s">
        <v>108</v>
      </c>
      <c r="AG100" s="53"/>
      <c r="AH100" s="53"/>
      <c r="AI100" s="53"/>
      <c r="AJ100" s="67"/>
    </row>
    <row r="101" spans="1:37" ht="19.8" x14ac:dyDescent="0.4">
      <c r="A101" s="88"/>
      <c r="B101" s="88"/>
      <c r="C101" s="88"/>
      <c r="D101" s="88"/>
      <c r="E101" s="88"/>
      <c r="F101" s="88"/>
      <c r="G101" s="88"/>
      <c r="H101" s="88"/>
      <c r="AA101" s="68" t="s">
        <v>109</v>
      </c>
      <c r="AB101" s="42" t="e">
        <f>K5</f>
        <v>#DIV/0!</v>
      </c>
      <c r="AC101" s="69" t="e">
        <f>K5</f>
        <v>#DIV/0!</v>
      </c>
      <c r="AD101" s="70" t="s">
        <v>110</v>
      </c>
      <c r="AF101" s="66" t="s">
        <v>111</v>
      </c>
      <c r="AG101" s="53"/>
      <c r="AH101" s="53"/>
      <c r="AI101" s="53"/>
      <c r="AJ101" s="67"/>
    </row>
    <row r="102" spans="1:37" ht="19.8" x14ac:dyDescent="0.4">
      <c r="A102" s="88"/>
      <c r="B102" s="88"/>
      <c r="C102" s="88"/>
      <c r="D102" s="88"/>
      <c r="E102" s="88"/>
      <c r="F102" s="88"/>
      <c r="G102" s="88"/>
      <c r="H102" s="88"/>
      <c r="AA102" s="75" t="s">
        <v>112</v>
      </c>
      <c r="AB102" s="42">
        <f>Q44</f>
        <v>0</v>
      </c>
      <c r="AC102" s="69">
        <f>Q44</f>
        <v>0</v>
      </c>
      <c r="AD102" s="70" t="s">
        <v>113</v>
      </c>
      <c r="AF102" s="66" t="s">
        <v>114</v>
      </c>
      <c r="AG102" s="53"/>
      <c r="AH102" s="53"/>
      <c r="AI102" s="53"/>
      <c r="AJ102" s="67"/>
    </row>
    <row r="103" spans="1:37" ht="17.399999999999999" x14ac:dyDescent="0.3">
      <c r="A103" s="88"/>
      <c r="B103" s="88"/>
      <c r="C103" s="88"/>
      <c r="D103" s="88"/>
      <c r="E103" s="88"/>
      <c r="F103" s="88"/>
      <c r="G103" s="88"/>
      <c r="H103" s="88"/>
      <c r="AA103" s="68" t="s">
        <v>115</v>
      </c>
      <c r="AB103" s="52">
        <f>COUNT($D$8:$D$61)</f>
        <v>36</v>
      </c>
      <c r="AC103" s="52">
        <f>COUNT($D$8:$D$61)</f>
        <v>36</v>
      </c>
      <c r="AD103" s="70" t="s">
        <v>115</v>
      </c>
      <c r="AF103" s="66" t="s">
        <v>115</v>
      </c>
      <c r="AG103" s="53"/>
      <c r="AH103" s="53"/>
      <c r="AI103" s="53"/>
      <c r="AJ103" s="67"/>
    </row>
    <row r="104" spans="1:37" x14ac:dyDescent="0.25">
      <c r="A104" s="88"/>
      <c r="B104" s="88"/>
      <c r="C104" s="88"/>
      <c r="D104" s="88"/>
      <c r="E104" s="88"/>
      <c r="F104" s="88"/>
      <c r="G104" s="88"/>
      <c r="H104" s="88"/>
      <c r="AA104" s="76"/>
      <c r="AB104" s="77" t="s">
        <v>83</v>
      </c>
      <c r="AC104" s="78" t="s">
        <v>84</v>
      </c>
      <c r="AF104" s="66"/>
      <c r="AG104" s="53"/>
      <c r="AH104" s="53"/>
      <c r="AI104" s="53"/>
      <c r="AJ104" s="67"/>
    </row>
    <row r="105" spans="1:37" ht="20.399999999999999" thickBot="1" x14ac:dyDescent="0.45">
      <c r="A105" s="88"/>
      <c r="B105" s="88"/>
      <c r="C105" s="88"/>
      <c r="D105" s="88"/>
      <c r="E105" s="88"/>
      <c r="F105" s="88"/>
      <c r="G105" s="88"/>
      <c r="H105" s="88"/>
      <c r="AA105" s="79" t="s">
        <v>116</v>
      </c>
      <c r="AB105" s="80" t="e">
        <f>AB96+(((AB96-AB97)*AB98)-(AB100/AB101)*((((AB96-AB97)^2)/AB102)+((AB103+1)*(1-AB98)/AB103))^0.5)/(1-AB98)</f>
        <v>#DIV/0!</v>
      </c>
      <c r="AC105" s="81" t="e">
        <f>AC96+(((AC96-AC97)*AC98)-(AC100/AC101)*((((AC96-AC97)^2)/AC102)+((AC103+1)*(1-AC98)/AC103))^0.5)/(1-AC98)</f>
        <v>#DIV/0!</v>
      </c>
      <c r="AD105" s="82" t="s">
        <v>117</v>
      </c>
      <c r="AF105" s="83" t="s">
        <v>118</v>
      </c>
      <c r="AG105" s="84"/>
      <c r="AH105" s="84"/>
      <c r="AI105" s="84"/>
      <c r="AJ105" s="85"/>
    </row>
    <row r="106" spans="1:37" ht="17.399999999999999" x14ac:dyDescent="0.3">
      <c r="A106" s="88"/>
      <c r="B106" s="88"/>
      <c r="C106" s="88"/>
      <c r="D106" s="88"/>
      <c r="E106" s="88"/>
      <c r="F106" s="88"/>
      <c r="G106" s="88"/>
      <c r="H106" s="88"/>
      <c r="AA106" s="86"/>
      <c r="AB106" s="87"/>
      <c r="AC106" s="88"/>
      <c r="AD106" s="86"/>
      <c r="AE106" s="3"/>
      <c r="AF106" s="3"/>
    </row>
    <row r="107" spans="1:37" ht="14.4" x14ac:dyDescent="0.3">
      <c r="A107" s="88"/>
      <c r="B107" s="88"/>
      <c r="C107" s="88"/>
      <c r="D107" s="88"/>
      <c r="E107" s="88"/>
      <c r="F107" s="88"/>
      <c r="G107" s="88"/>
      <c r="H107" s="88"/>
      <c r="AA107" s="89" t="s">
        <v>119</v>
      </c>
      <c r="AB107" s="89" t="s">
        <v>120</v>
      </c>
    </row>
    <row r="108" spans="1:37" x14ac:dyDescent="0.25">
      <c r="A108" s="88"/>
      <c r="B108" s="88"/>
      <c r="C108" s="88"/>
      <c r="D108" s="88"/>
      <c r="E108" s="88"/>
      <c r="F108" s="88"/>
      <c r="G108" s="88"/>
      <c r="H108" s="88"/>
      <c r="AB108" s="4" t="s">
        <v>121</v>
      </c>
    </row>
    <row r="109" spans="1:37" ht="14.4" x14ac:dyDescent="0.3">
      <c r="A109" s="88"/>
      <c r="B109" s="88"/>
      <c r="C109" s="88"/>
      <c r="D109" s="88"/>
      <c r="E109" s="88"/>
      <c r="F109" s="88"/>
      <c r="G109" s="88"/>
      <c r="H109" s="88"/>
      <c r="AB109" s="89" t="s">
        <v>122</v>
      </c>
    </row>
    <row r="110" spans="1:37" x14ac:dyDescent="0.25">
      <c r="A110" s="88"/>
      <c r="B110" s="88"/>
      <c r="C110" s="88"/>
      <c r="D110" s="88"/>
      <c r="E110" s="88"/>
      <c r="F110" s="88"/>
      <c r="G110" s="88"/>
      <c r="H110" s="88"/>
    </row>
    <row r="111" spans="1:37" ht="15.6" x14ac:dyDescent="0.3">
      <c r="A111" s="88"/>
      <c r="B111" s="88"/>
      <c r="C111" s="88"/>
      <c r="D111" s="88"/>
      <c r="E111" s="88"/>
      <c r="F111" s="88"/>
      <c r="G111" s="88"/>
      <c r="H111" s="88"/>
      <c r="AA111" s="56" t="s">
        <v>123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88"/>
      <c r="B112" s="88"/>
      <c r="C112" s="88"/>
      <c r="D112" s="88"/>
      <c r="E112" s="88"/>
      <c r="F112" s="88"/>
      <c r="G112" s="88"/>
      <c r="H112" s="88"/>
      <c r="AB112" s="89"/>
    </row>
    <row r="113" spans="1:33" ht="18.600000000000001" thickBot="1" x14ac:dyDescent="0.45">
      <c r="A113" s="88"/>
      <c r="B113" s="88"/>
      <c r="C113" s="88"/>
      <c r="D113" s="88"/>
      <c r="E113" s="88"/>
      <c r="F113" s="88"/>
      <c r="G113" s="88"/>
      <c r="H113" s="88"/>
      <c r="AA113" s="90" t="s">
        <v>124</v>
      </c>
      <c r="AB113" s="91"/>
      <c r="AC113" s="92"/>
      <c r="AD113" s="93" t="e">
        <f>AB105</f>
        <v>#DIV/0!</v>
      </c>
    </row>
    <row r="114" spans="1:33" ht="18" x14ac:dyDescent="0.4">
      <c r="A114" s="88"/>
      <c r="B114" s="88"/>
      <c r="C114" s="88"/>
      <c r="D114" s="88"/>
      <c r="E114" s="88"/>
      <c r="F114" s="88"/>
      <c r="G114" s="88"/>
      <c r="H114" s="88"/>
      <c r="AA114" s="10" t="s">
        <v>125</v>
      </c>
      <c r="AD114" s="89" t="e">
        <f>K5*AD113+M5</f>
        <v>#DIV/0!</v>
      </c>
    </row>
    <row r="115" spans="1:33" ht="15.6" x14ac:dyDescent="0.3">
      <c r="A115" s="88"/>
      <c r="B115" s="88"/>
      <c r="C115" s="88"/>
      <c r="D115" s="88"/>
      <c r="E115" s="88"/>
      <c r="F115" s="88"/>
      <c r="G115" s="88"/>
      <c r="H115" s="88"/>
      <c r="AA115" s="10"/>
      <c r="AD115" s="94"/>
      <c r="AE115" s="95"/>
      <c r="AG115" s="3"/>
    </row>
    <row r="116" spans="1:33" ht="18" x14ac:dyDescent="0.4">
      <c r="A116" s="88"/>
      <c r="B116" s="88"/>
      <c r="C116" s="88"/>
      <c r="D116" s="88"/>
      <c r="E116" s="88"/>
      <c r="F116" s="88"/>
      <c r="G116" s="88"/>
      <c r="H116" s="88"/>
      <c r="AA116" s="10" t="s">
        <v>126</v>
      </c>
      <c r="AB116" s="9" t="e">
        <f>AB94*Y44</f>
        <v>#DIV/0!</v>
      </c>
      <c r="AD116" s="10"/>
      <c r="AE116" s="10"/>
    </row>
    <row r="117" spans="1:33" ht="16.2" x14ac:dyDescent="0.25">
      <c r="A117" s="88"/>
      <c r="B117" s="88"/>
      <c r="C117" s="88"/>
      <c r="D117" s="88"/>
      <c r="E117" s="88"/>
      <c r="F117" s="88"/>
      <c r="G117" s="88"/>
      <c r="H117" s="88"/>
      <c r="AB117" s="96" t="s">
        <v>127</v>
      </c>
    </row>
    <row r="118" spans="1:33" ht="15.6" x14ac:dyDescent="0.3">
      <c r="A118" s="88"/>
      <c r="B118" s="88"/>
      <c r="C118" s="88"/>
      <c r="D118" s="88"/>
      <c r="E118" s="88"/>
      <c r="F118" s="88"/>
      <c r="G118" s="88"/>
      <c r="H118" s="88"/>
      <c r="AA118" s="10"/>
    </row>
    <row r="119" spans="1:33" ht="18" x14ac:dyDescent="0.4">
      <c r="A119" s="88"/>
      <c r="B119" s="88"/>
      <c r="C119" s="88"/>
      <c r="D119" s="88"/>
      <c r="E119" s="88"/>
      <c r="F119" s="88"/>
      <c r="G119" s="88"/>
      <c r="H119" s="88"/>
      <c r="AA119" s="97" t="s">
        <v>128</v>
      </c>
      <c r="AB119" s="9" t="e">
        <f>AD114+AB94*Y44</f>
        <v>#DIV/0!</v>
      </c>
      <c r="AD119" s="98" t="s">
        <v>129</v>
      </c>
    </row>
    <row r="120" spans="1:33" ht="16.2" x14ac:dyDescent="0.25">
      <c r="A120" s="88"/>
      <c r="B120" s="88"/>
      <c r="C120" s="88"/>
      <c r="D120" s="88"/>
      <c r="E120" s="88"/>
      <c r="F120" s="88"/>
      <c r="G120" s="88"/>
      <c r="H120" s="88"/>
      <c r="AB120" s="96" t="s">
        <v>130</v>
      </c>
    </row>
    <row r="121" spans="1:33" x14ac:dyDescent="0.25">
      <c r="A121" s="88"/>
      <c r="B121" s="88"/>
      <c r="C121" s="88"/>
      <c r="D121" s="88"/>
      <c r="E121" s="88"/>
      <c r="F121" s="88"/>
      <c r="G121" s="88"/>
      <c r="H121" s="88"/>
    </row>
    <row r="122" spans="1:33" x14ac:dyDescent="0.25">
      <c r="A122" s="88"/>
      <c r="B122" s="88"/>
      <c r="C122" s="88"/>
      <c r="D122" s="88"/>
      <c r="E122" s="88"/>
      <c r="F122" s="88"/>
      <c r="G122" s="88"/>
      <c r="H122" s="88"/>
      <c r="AB122" s="89"/>
    </row>
    <row r="123" spans="1:33" x14ac:dyDescent="0.25">
      <c r="A123" s="88"/>
      <c r="B123" s="88"/>
      <c r="C123" s="88"/>
      <c r="D123" s="88"/>
      <c r="E123" s="88"/>
      <c r="F123" s="88"/>
      <c r="G123" s="88"/>
      <c r="H123" s="88"/>
    </row>
    <row r="124" spans="1:33" x14ac:dyDescent="0.25">
      <c r="A124" s="88"/>
      <c r="B124" s="88"/>
      <c r="C124" s="88"/>
      <c r="D124" s="88"/>
      <c r="E124" s="88"/>
      <c r="F124" s="88"/>
      <c r="G124" s="88"/>
      <c r="H124" s="88"/>
    </row>
    <row r="125" spans="1:33" x14ac:dyDescent="0.25">
      <c r="A125" s="88"/>
      <c r="B125" s="88"/>
      <c r="C125" s="88"/>
      <c r="D125" s="88"/>
      <c r="E125" s="88"/>
      <c r="F125" s="88"/>
      <c r="G125" s="88"/>
      <c r="H125" s="88"/>
    </row>
    <row r="126" spans="1:33" x14ac:dyDescent="0.25">
      <c r="A126" s="88"/>
      <c r="B126" s="88"/>
      <c r="C126" s="88"/>
      <c r="D126" s="88"/>
      <c r="E126" s="88"/>
      <c r="F126" s="88"/>
      <c r="G126" s="88"/>
      <c r="H126" s="88"/>
    </row>
    <row r="127" spans="1:33" x14ac:dyDescent="0.25">
      <c r="A127" s="88"/>
      <c r="B127" s="88"/>
      <c r="C127" s="88"/>
      <c r="D127" s="88"/>
      <c r="E127" s="88"/>
      <c r="F127" s="88"/>
      <c r="G127" s="88"/>
      <c r="H127" s="88"/>
    </row>
    <row r="128" spans="1:33" x14ac:dyDescent="0.25">
      <c r="A128" s="88"/>
      <c r="B128" s="88"/>
      <c r="C128" s="88"/>
      <c r="D128" s="88"/>
      <c r="E128" s="88"/>
      <c r="F128" s="88"/>
      <c r="G128" s="88"/>
      <c r="H128" s="88"/>
    </row>
    <row r="129" spans="1:8" x14ac:dyDescent="0.25">
      <c r="A129" s="88"/>
      <c r="B129" s="88"/>
      <c r="C129" s="88"/>
      <c r="D129" s="88"/>
      <c r="E129" s="88"/>
      <c r="F129" s="88"/>
      <c r="G129" s="88"/>
      <c r="H129" s="88"/>
    </row>
    <row r="130" spans="1:8" x14ac:dyDescent="0.25">
      <c r="A130" s="88"/>
      <c r="B130" s="88"/>
      <c r="C130" s="88"/>
      <c r="D130" s="88"/>
      <c r="E130" s="88"/>
      <c r="F130" s="88"/>
      <c r="G130" s="88"/>
      <c r="H130" s="88"/>
    </row>
    <row r="131" spans="1:8" x14ac:dyDescent="0.25">
      <c r="A131" s="88"/>
      <c r="B131" s="88"/>
      <c r="C131" s="88"/>
      <c r="D131" s="88"/>
      <c r="E131" s="88"/>
      <c r="F131" s="88"/>
      <c r="G131" s="88"/>
      <c r="H131" s="88"/>
    </row>
    <row r="132" spans="1:8" x14ac:dyDescent="0.25">
      <c r="A132" s="88"/>
      <c r="B132" s="88"/>
      <c r="C132" s="88"/>
      <c r="D132" s="88"/>
      <c r="E132" s="88"/>
      <c r="F132" s="88"/>
      <c r="G132" s="88"/>
      <c r="H132" s="88"/>
    </row>
    <row r="133" spans="1:8" x14ac:dyDescent="0.25">
      <c r="A133" s="88"/>
      <c r="B133" s="88"/>
      <c r="C133" s="88"/>
      <c r="D133" s="88"/>
      <c r="E133" s="88"/>
      <c r="F133" s="88"/>
      <c r="G133" s="88"/>
      <c r="H133" s="88"/>
    </row>
    <row r="134" spans="1:8" x14ac:dyDescent="0.25">
      <c r="A134" s="88"/>
      <c r="B134" s="88"/>
      <c r="C134" s="88"/>
      <c r="D134" s="88"/>
      <c r="E134" s="88"/>
      <c r="F134" s="88"/>
      <c r="G134" s="88"/>
      <c r="H134" s="88"/>
    </row>
    <row r="135" spans="1:8" x14ac:dyDescent="0.25">
      <c r="A135" s="88"/>
      <c r="B135" s="88"/>
      <c r="C135" s="88"/>
      <c r="D135" s="88"/>
      <c r="E135" s="88"/>
      <c r="F135" s="88"/>
      <c r="G135" s="88"/>
      <c r="H135" s="88"/>
    </row>
    <row r="136" spans="1:8" x14ac:dyDescent="0.25">
      <c r="A136" s="88"/>
      <c r="B136" s="88"/>
      <c r="C136" s="88"/>
      <c r="D136" s="88"/>
      <c r="E136" s="88"/>
      <c r="F136" s="88"/>
      <c r="G136" s="88"/>
      <c r="H136" s="88"/>
    </row>
    <row r="137" spans="1:8" x14ac:dyDescent="0.25">
      <c r="A137" s="88"/>
      <c r="B137" s="88"/>
      <c r="C137" s="88"/>
      <c r="D137" s="88"/>
      <c r="E137" s="88"/>
      <c r="F137" s="88"/>
      <c r="G137" s="88"/>
      <c r="H137" s="88"/>
    </row>
    <row r="138" spans="1:8" x14ac:dyDescent="0.25">
      <c r="A138" s="88"/>
      <c r="B138" s="88"/>
      <c r="C138" s="88"/>
      <c r="D138" s="88"/>
      <c r="E138" s="88"/>
      <c r="F138" s="88"/>
      <c r="G138" s="88"/>
      <c r="H138" s="88"/>
    </row>
    <row r="139" spans="1:8" x14ac:dyDescent="0.25">
      <c r="A139" s="88"/>
      <c r="B139" s="88"/>
      <c r="C139" s="88"/>
      <c r="D139" s="88"/>
      <c r="E139" s="88"/>
      <c r="F139" s="88"/>
      <c r="G139" s="88"/>
      <c r="H139" s="88"/>
    </row>
    <row r="140" spans="1:8" x14ac:dyDescent="0.25">
      <c r="A140" s="88"/>
      <c r="B140" s="88"/>
      <c r="C140" s="88"/>
      <c r="D140" s="88"/>
      <c r="E140" s="88"/>
      <c r="F140" s="88"/>
      <c r="G140" s="88"/>
      <c r="H140" s="88"/>
    </row>
    <row r="141" spans="1:8" x14ac:dyDescent="0.25">
      <c r="A141" s="88"/>
      <c r="B141" s="88"/>
      <c r="C141" s="88"/>
      <c r="D141" s="88"/>
      <c r="E141" s="88"/>
      <c r="F141" s="88"/>
      <c r="G141" s="88"/>
      <c r="H141" s="88"/>
    </row>
    <row r="142" spans="1:8" x14ac:dyDescent="0.25">
      <c r="A142" s="88"/>
      <c r="B142" s="88"/>
      <c r="C142" s="88"/>
      <c r="D142" s="88"/>
      <c r="E142" s="88"/>
      <c r="F142" s="88"/>
      <c r="G142" s="88"/>
      <c r="H142" s="88"/>
    </row>
    <row r="143" spans="1:8" x14ac:dyDescent="0.25">
      <c r="A143" s="88"/>
      <c r="B143" s="88"/>
      <c r="C143" s="88"/>
      <c r="D143" s="88"/>
      <c r="E143" s="88"/>
      <c r="F143" s="88"/>
      <c r="G143" s="88"/>
      <c r="H143" s="88"/>
    </row>
    <row r="144" spans="1:8" x14ac:dyDescent="0.25">
      <c r="A144" s="88"/>
      <c r="B144" s="88"/>
      <c r="C144" s="88"/>
      <c r="D144" s="88"/>
      <c r="E144" s="88"/>
      <c r="F144" s="88"/>
      <c r="G144" s="88"/>
      <c r="H144" s="88"/>
    </row>
    <row r="145" spans="1:8" x14ac:dyDescent="0.25">
      <c r="A145" s="88"/>
      <c r="B145" s="88"/>
      <c r="C145" s="88"/>
      <c r="D145" s="88"/>
      <c r="E145" s="88"/>
      <c r="F145" s="88"/>
      <c r="G145" s="88"/>
      <c r="H145" s="88"/>
    </row>
    <row r="146" spans="1:8" x14ac:dyDescent="0.25">
      <c r="A146" s="88"/>
      <c r="B146" s="88"/>
      <c r="C146" s="88"/>
      <c r="D146" s="88"/>
      <c r="E146" s="88"/>
      <c r="F146" s="88"/>
      <c r="G146" s="88"/>
      <c r="H146" s="88"/>
    </row>
    <row r="147" spans="1:8" x14ac:dyDescent="0.25">
      <c r="A147" s="88"/>
      <c r="B147" s="88"/>
      <c r="C147" s="88"/>
      <c r="D147" s="88"/>
      <c r="E147" s="88"/>
      <c r="F147" s="88"/>
      <c r="G147" s="88"/>
      <c r="H147" s="88"/>
    </row>
    <row r="148" spans="1:8" x14ac:dyDescent="0.25">
      <c r="A148" s="88"/>
      <c r="B148" s="88"/>
      <c r="C148" s="88"/>
      <c r="D148" s="88"/>
      <c r="E148" s="88"/>
      <c r="F148" s="88"/>
      <c r="G148" s="88"/>
      <c r="H148" s="88"/>
    </row>
    <row r="149" spans="1:8" x14ac:dyDescent="0.25">
      <c r="A149" s="88"/>
      <c r="B149" s="88"/>
      <c r="C149" s="88"/>
      <c r="D149" s="88"/>
      <c r="E149" s="88"/>
      <c r="F149" s="88"/>
      <c r="G149" s="88"/>
      <c r="H149" s="88"/>
    </row>
    <row r="150" spans="1:8" x14ac:dyDescent="0.25">
      <c r="A150" s="88"/>
      <c r="B150" s="88"/>
      <c r="C150" s="88"/>
      <c r="D150" s="88"/>
      <c r="E150" s="88"/>
      <c r="F150" s="88"/>
      <c r="G150" s="88"/>
      <c r="H150" s="88"/>
    </row>
    <row r="151" spans="1:8" x14ac:dyDescent="0.25">
      <c r="A151" s="88"/>
      <c r="B151" s="88"/>
      <c r="C151" s="88"/>
      <c r="D151" s="88"/>
      <c r="E151" s="88"/>
      <c r="F151" s="88"/>
      <c r="G151" s="88"/>
      <c r="H151" s="88"/>
    </row>
    <row r="152" spans="1:8" x14ac:dyDescent="0.25">
      <c r="A152" s="88"/>
      <c r="B152" s="88"/>
      <c r="C152" s="88"/>
      <c r="D152" s="88"/>
      <c r="E152" s="88"/>
      <c r="F152" s="88"/>
      <c r="G152" s="88"/>
      <c r="H152" s="88"/>
    </row>
    <row r="153" spans="1:8" x14ac:dyDescent="0.25">
      <c r="A153" s="88"/>
      <c r="B153" s="88"/>
      <c r="C153" s="88"/>
      <c r="D153" s="88"/>
      <c r="E153" s="88"/>
      <c r="F153" s="88"/>
      <c r="G153" s="88"/>
      <c r="H153" s="88"/>
    </row>
    <row r="154" spans="1:8" x14ac:dyDescent="0.25">
      <c r="A154" s="88"/>
      <c r="B154" s="88"/>
      <c r="C154" s="88"/>
      <c r="D154" s="88"/>
      <c r="E154" s="88"/>
      <c r="F154" s="88"/>
      <c r="G154" s="88"/>
      <c r="H154" s="88"/>
    </row>
    <row r="155" spans="1:8" x14ac:dyDescent="0.25">
      <c r="A155" s="88"/>
      <c r="B155" s="88"/>
      <c r="C155" s="88"/>
      <c r="D155" s="88"/>
      <c r="E155" s="88"/>
      <c r="F155" s="88"/>
      <c r="G155" s="88"/>
      <c r="H155" s="88"/>
    </row>
    <row r="156" spans="1:8" x14ac:dyDescent="0.25">
      <c r="A156" s="88"/>
      <c r="B156" s="88"/>
      <c r="C156" s="88"/>
      <c r="D156" s="88"/>
      <c r="E156" s="88"/>
      <c r="F156" s="88"/>
      <c r="G156" s="88"/>
      <c r="H156" s="88"/>
    </row>
    <row r="157" spans="1:8" x14ac:dyDescent="0.25">
      <c r="A157" s="88"/>
      <c r="B157" s="88"/>
      <c r="C157" s="88"/>
      <c r="D157" s="88"/>
      <c r="E157" s="88"/>
      <c r="F157" s="88"/>
      <c r="G157" s="88"/>
      <c r="H157" s="88"/>
    </row>
    <row r="158" spans="1:8" x14ac:dyDescent="0.25">
      <c r="A158" s="88"/>
      <c r="B158" s="88"/>
      <c r="C158" s="88"/>
      <c r="D158" s="88"/>
      <c r="E158" s="88"/>
      <c r="F158" s="88"/>
      <c r="G158" s="88"/>
      <c r="H158" s="88"/>
    </row>
    <row r="159" spans="1:8" x14ac:dyDescent="0.25">
      <c r="A159" s="88"/>
      <c r="B159" s="88"/>
      <c r="C159" s="88"/>
      <c r="D159" s="88"/>
      <c r="E159" s="88"/>
      <c r="F159" s="88"/>
      <c r="G159" s="88"/>
      <c r="H159" s="88"/>
    </row>
    <row r="160" spans="1:8" x14ac:dyDescent="0.25">
      <c r="A160" s="88"/>
      <c r="B160" s="88"/>
      <c r="C160" s="88"/>
      <c r="D160" s="88"/>
      <c r="E160" s="88"/>
      <c r="F160" s="88"/>
      <c r="G160" s="88"/>
      <c r="H160" s="88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B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B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B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B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B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B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B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B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B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B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B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B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B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B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B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B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B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B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B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B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B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B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B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B3930" s="3"/>
      <c r="C3930" s="3"/>
      <c r="D3930" s="3"/>
      <c r="E3930" s="3"/>
      <c r="F3930" s="3"/>
      <c r="G3930" s="3"/>
      <c r="H3930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A8" sqref="A8"/>
    </sheetView>
  </sheetViews>
  <sheetFormatPr baseColWidth="10" defaultRowHeight="14.4" x14ac:dyDescent="0.3"/>
  <cols>
    <col min="2" max="2" width="13.6640625" bestFit="1" customWidth="1"/>
  </cols>
  <sheetData>
    <row r="1" spans="1:3" s="235" customFormat="1" x14ac:dyDescent="0.3">
      <c r="A1" s="235" t="s">
        <v>160</v>
      </c>
      <c r="B1" s="235" t="s">
        <v>161</v>
      </c>
      <c r="C1" s="235" t="s">
        <v>8</v>
      </c>
    </row>
    <row r="2" spans="1:3" x14ac:dyDescent="0.3">
      <c r="A2">
        <f>'Cut-off 5 copies'!C8</f>
        <v>0</v>
      </c>
      <c r="B2" t="e">
        <f>LOG(A2,10)</f>
        <v>#NUM!</v>
      </c>
      <c r="C2" s="245" t="str">
        <f>IF('Cut-off 5 copies'!K8=" ", " ", 'Cut-off 5 copies'!K8)</f>
        <v/>
      </c>
    </row>
    <row r="3" spans="1:3" x14ac:dyDescent="0.3">
      <c r="A3" s="235">
        <f>'Cut-off 5 copies'!C9</f>
        <v>0</v>
      </c>
      <c r="B3" s="235" t="e">
        <f>LOG(A3,10)</f>
        <v>#NUM!</v>
      </c>
      <c r="C3" s="245" t="str">
        <f>IF('Cut-off 5 copies'!K9=" ", " ", 'Cut-off 5 copies'!K9)</f>
        <v/>
      </c>
    </row>
    <row r="4" spans="1:3" x14ac:dyDescent="0.3">
      <c r="A4" s="235">
        <f>'Cut-off 5 copies'!C10</f>
        <v>0</v>
      </c>
      <c r="B4" s="235" t="e">
        <f t="shared" ref="B4:B67" si="0">LOG(A4,10)</f>
        <v>#NUM!</v>
      </c>
      <c r="C4" s="245" t="str">
        <f>IF('Cut-off 5 copies'!K10=" ", " ", 'Cut-off 5 copies'!K10)</f>
        <v/>
      </c>
    </row>
    <row r="5" spans="1:3" x14ac:dyDescent="0.3">
      <c r="A5" s="235">
        <f>'Cut-off 5 copies'!C11</f>
        <v>0</v>
      </c>
      <c r="B5" s="235" t="e">
        <f t="shared" si="0"/>
        <v>#NUM!</v>
      </c>
      <c r="C5" s="245" t="str">
        <f>IF('Cut-off 5 copies'!K11=" ", " ", 'Cut-off 5 copies'!K11)</f>
        <v/>
      </c>
    </row>
    <row r="6" spans="1:3" x14ac:dyDescent="0.3">
      <c r="A6" s="235">
        <f>'Cut-off 5 copies'!C12</f>
        <v>0</v>
      </c>
      <c r="B6" s="235" t="e">
        <f t="shared" si="0"/>
        <v>#NUM!</v>
      </c>
      <c r="C6" s="245" t="str">
        <f>IF('Cut-off 5 copies'!K12=" ", " ", 'Cut-off 5 copies'!K12)</f>
        <v/>
      </c>
    </row>
    <row r="7" spans="1:3" x14ac:dyDescent="0.3">
      <c r="A7" s="235">
        <f>'Cut-off 5 copies'!C13</f>
        <v>0</v>
      </c>
      <c r="B7" s="235" t="e">
        <f t="shared" si="0"/>
        <v>#NUM!</v>
      </c>
      <c r="C7" s="245" t="str">
        <f>IF('Cut-off 5 copies'!K13=" ", " ", 'Cut-off 5 copies'!K13)</f>
        <v/>
      </c>
    </row>
    <row r="8" spans="1:3" x14ac:dyDescent="0.3">
      <c r="A8" s="235">
        <f>'Cut-off 5 copies'!C14</f>
        <v>0</v>
      </c>
      <c r="B8" s="235" t="e">
        <f t="shared" si="0"/>
        <v>#NUM!</v>
      </c>
      <c r="C8" s="245" t="str">
        <f>IF('Cut-off 5 copies'!K14=" ", " ", 'Cut-off 5 copies'!K14)</f>
        <v/>
      </c>
    </row>
    <row r="9" spans="1:3" x14ac:dyDescent="0.3">
      <c r="A9" s="235">
        <f>'Cut-off 5 copies'!C15</f>
        <v>0</v>
      </c>
      <c r="B9" s="235" t="e">
        <f t="shared" si="0"/>
        <v>#NUM!</v>
      </c>
      <c r="C9" s="245" t="str">
        <f>IF('Cut-off 5 copies'!K15=" ", " ", 'Cut-off 5 copies'!K15)</f>
        <v/>
      </c>
    </row>
    <row r="10" spans="1:3" x14ac:dyDescent="0.3">
      <c r="A10" s="235">
        <f>'Cut-off 5 copies'!C16</f>
        <v>0</v>
      </c>
      <c r="B10" s="235" t="e">
        <f t="shared" si="0"/>
        <v>#NUM!</v>
      </c>
      <c r="C10" s="245" t="str">
        <f>IF('Cut-off 5 copies'!K16=" ", " ", 'Cut-off 5 copies'!K16)</f>
        <v/>
      </c>
    </row>
    <row r="11" spans="1:3" x14ac:dyDescent="0.3">
      <c r="A11" s="235">
        <f>'Cut-off 5 copies'!C17</f>
        <v>0</v>
      </c>
      <c r="B11" s="235" t="e">
        <f t="shared" si="0"/>
        <v>#NUM!</v>
      </c>
      <c r="C11" s="245" t="str">
        <f>IF('Cut-off 5 copies'!K17=" ", " ", 'Cut-off 5 copies'!K17)</f>
        <v/>
      </c>
    </row>
    <row r="12" spans="1:3" x14ac:dyDescent="0.3">
      <c r="A12" s="235">
        <f>'Cut-off 5 copies'!C18</f>
        <v>0</v>
      </c>
      <c r="B12" s="235" t="e">
        <f t="shared" si="0"/>
        <v>#NUM!</v>
      </c>
      <c r="C12" s="245" t="str">
        <f>IF('Cut-off 5 copies'!K18=" ", " ", 'Cut-off 5 copies'!K18)</f>
        <v/>
      </c>
    </row>
    <row r="13" spans="1:3" x14ac:dyDescent="0.3">
      <c r="A13" s="235">
        <f>'Cut-off 5 copies'!C19</f>
        <v>0</v>
      </c>
      <c r="B13" s="235" t="e">
        <f t="shared" si="0"/>
        <v>#NUM!</v>
      </c>
      <c r="C13" s="245" t="str">
        <f>IF('Cut-off 5 copies'!K19=" ", " ", 'Cut-off 5 copies'!K19)</f>
        <v/>
      </c>
    </row>
    <row r="14" spans="1:3" x14ac:dyDescent="0.3">
      <c r="A14" s="235">
        <f>'Cut-off 5 copies'!C20</f>
        <v>0</v>
      </c>
      <c r="B14" s="235" t="e">
        <f t="shared" si="0"/>
        <v>#NUM!</v>
      </c>
      <c r="C14" s="245" t="str">
        <f>IF('Cut-off 5 copies'!K20=" ", " ", 'Cut-off 5 copies'!K20)</f>
        <v/>
      </c>
    </row>
    <row r="15" spans="1:3" x14ac:dyDescent="0.3">
      <c r="A15" s="235">
        <f>'Cut-off 5 copies'!C21</f>
        <v>0</v>
      </c>
      <c r="B15" s="235" t="e">
        <f t="shared" si="0"/>
        <v>#NUM!</v>
      </c>
      <c r="C15" s="245" t="str">
        <f>IF('Cut-off 5 copies'!K21=" ", " ", 'Cut-off 5 copies'!K21)</f>
        <v/>
      </c>
    </row>
    <row r="16" spans="1:3" x14ac:dyDescent="0.3">
      <c r="A16" s="235">
        <f>'Cut-off 5 copies'!C22</f>
        <v>0</v>
      </c>
      <c r="B16" s="235" t="e">
        <f t="shared" si="0"/>
        <v>#NUM!</v>
      </c>
      <c r="C16" s="245" t="str">
        <f>IF('Cut-off 5 copies'!K22=" ", " ", 'Cut-off 5 copies'!K22)</f>
        <v/>
      </c>
    </row>
    <row r="17" spans="1:3" x14ac:dyDescent="0.3">
      <c r="A17" s="235">
        <f>'Cut-off 5 copies'!C23</f>
        <v>0</v>
      </c>
      <c r="B17" s="235" t="e">
        <f t="shared" si="0"/>
        <v>#NUM!</v>
      </c>
      <c r="C17" s="245" t="str">
        <f>IF('Cut-off 5 copies'!K23=" ", " ", 'Cut-off 5 copies'!K23)</f>
        <v/>
      </c>
    </row>
    <row r="18" spans="1:3" x14ac:dyDescent="0.3">
      <c r="A18" s="235">
        <f>'Cut-off 5 copies'!C24</f>
        <v>0</v>
      </c>
      <c r="B18" s="235" t="e">
        <f t="shared" si="0"/>
        <v>#NUM!</v>
      </c>
      <c r="C18" s="245" t="str">
        <f>IF('Cut-off 5 copies'!K24=" ", " ", 'Cut-off 5 copies'!K24)</f>
        <v/>
      </c>
    </row>
    <row r="19" spans="1:3" x14ac:dyDescent="0.3">
      <c r="A19" s="235">
        <f>'Cut-off 5 copies'!C25</f>
        <v>0</v>
      </c>
      <c r="B19" s="235" t="e">
        <f t="shared" si="0"/>
        <v>#NUM!</v>
      </c>
      <c r="C19" s="245" t="str">
        <f>IF('Cut-off 5 copies'!K25=" ", " ", 'Cut-off 5 copies'!K25)</f>
        <v/>
      </c>
    </row>
    <row r="20" spans="1:3" x14ac:dyDescent="0.3">
      <c r="A20" s="235">
        <f>'Cut-off 5 copies'!C26</f>
        <v>0</v>
      </c>
      <c r="B20" s="235" t="e">
        <f t="shared" si="0"/>
        <v>#NUM!</v>
      </c>
      <c r="C20" s="245" t="str">
        <f>IF('Cut-off 5 copies'!K26=" ", " ", 'Cut-off 5 copies'!K26)</f>
        <v/>
      </c>
    </row>
    <row r="21" spans="1:3" x14ac:dyDescent="0.3">
      <c r="A21" s="235">
        <f>'Cut-off 5 copies'!C27</f>
        <v>0</v>
      </c>
      <c r="B21" s="235" t="e">
        <f t="shared" si="0"/>
        <v>#NUM!</v>
      </c>
      <c r="C21" s="245" t="str">
        <f>IF('Cut-off 5 copies'!K27=" ", " ", 'Cut-off 5 copies'!K27)</f>
        <v/>
      </c>
    </row>
    <row r="22" spans="1:3" x14ac:dyDescent="0.3">
      <c r="A22" s="235">
        <f>'Cut-off 5 copies'!C28</f>
        <v>0</v>
      </c>
      <c r="B22" s="235" t="e">
        <f t="shared" si="0"/>
        <v>#NUM!</v>
      </c>
      <c r="C22" s="245" t="str">
        <f>IF('Cut-off 5 copies'!K28=" ", " ", 'Cut-off 5 copies'!K28)</f>
        <v/>
      </c>
    </row>
    <row r="23" spans="1:3" x14ac:dyDescent="0.3">
      <c r="A23" s="235">
        <f>'Cut-off 5 copies'!C29</f>
        <v>0</v>
      </c>
      <c r="B23" s="235" t="e">
        <f t="shared" si="0"/>
        <v>#NUM!</v>
      </c>
      <c r="C23" s="245" t="str">
        <f>IF('Cut-off 5 copies'!K29=" ", " ", 'Cut-off 5 copies'!K29)</f>
        <v/>
      </c>
    </row>
    <row r="24" spans="1:3" x14ac:dyDescent="0.3">
      <c r="A24" s="235">
        <f>'Cut-off 5 copies'!C30</f>
        <v>0</v>
      </c>
      <c r="B24" s="235" t="e">
        <f t="shared" si="0"/>
        <v>#NUM!</v>
      </c>
      <c r="C24" s="245" t="str">
        <f>IF('Cut-off 5 copies'!K30=" ", " ", 'Cut-off 5 copies'!K30)</f>
        <v/>
      </c>
    </row>
    <row r="25" spans="1:3" x14ac:dyDescent="0.3">
      <c r="A25" s="235">
        <f>'Cut-off 5 copies'!C31</f>
        <v>0</v>
      </c>
      <c r="B25" s="235" t="e">
        <f t="shared" si="0"/>
        <v>#NUM!</v>
      </c>
      <c r="C25" s="245" t="str">
        <f>IF('Cut-off 5 copies'!K31=" ", " ", 'Cut-off 5 copies'!K31)</f>
        <v/>
      </c>
    </row>
    <row r="26" spans="1:3" x14ac:dyDescent="0.3">
      <c r="A26" s="235">
        <f>'Cut-off 5 copies'!C32</f>
        <v>0</v>
      </c>
      <c r="B26" s="235" t="e">
        <f t="shared" si="0"/>
        <v>#NUM!</v>
      </c>
      <c r="C26" s="245" t="str">
        <f>IF('Cut-off 5 copies'!K32=" ", " ", 'Cut-off 5 copies'!K32)</f>
        <v/>
      </c>
    </row>
    <row r="27" spans="1:3" x14ac:dyDescent="0.3">
      <c r="A27" s="235">
        <f>'Cut-off 5 copies'!C33</f>
        <v>0</v>
      </c>
      <c r="B27" s="235" t="e">
        <f t="shared" si="0"/>
        <v>#NUM!</v>
      </c>
      <c r="C27" s="245" t="str">
        <f>IF('Cut-off 5 copies'!K33=" ", " ", 'Cut-off 5 copies'!K33)</f>
        <v/>
      </c>
    </row>
    <row r="28" spans="1:3" x14ac:dyDescent="0.3">
      <c r="A28" s="235">
        <f>'Cut-off 5 copies'!C34</f>
        <v>0</v>
      </c>
      <c r="B28" s="235" t="e">
        <f t="shared" si="0"/>
        <v>#NUM!</v>
      </c>
      <c r="C28" s="245" t="str">
        <f>IF('Cut-off 5 copies'!K34=" ", " ", 'Cut-off 5 copies'!K34)</f>
        <v/>
      </c>
    </row>
    <row r="29" spans="1:3" x14ac:dyDescent="0.3">
      <c r="A29" s="235">
        <f>'Cut-off 5 copies'!C35</f>
        <v>0</v>
      </c>
      <c r="B29" s="235" t="e">
        <f t="shared" si="0"/>
        <v>#NUM!</v>
      </c>
      <c r="C29" s="245" t="str">
        <f>IF('Cut-off 5 copies'!K35=" ", " ", 'Cut-off 5 copies'!K35)</f>
        <v/>
      </c>
    </row>
    <row r="30" spans="1:3" x14ac:dyDescent="0.3">
      <c r="A30" s="235">
        <f>'Cut-off 5 copies'!C36</f>
        <v>0</v>
      </c>
      <c r="B30" s="235" t="e">
        <f t="shared" si="0"/>
        <v>#NUM!</v>
      </c>
      <c r="C30" s="245" t="str">
        <f>IF('Cut-off 5 copies'!K36=" ", " ", 'Cut-off 5 copies'!K36)</f>
        <v/>
      </c>
    </row>
    <row r="31" spans="1:3" x14ac:dyDescent="0.3">
      <c r="A31" s="235">
        <f>'Cut-off 5 copies'!C37</f>
        <v>0</v>
      </c>
      <c r="B31" s="235" t="e">
        <f t="shared" si="0"/>
        <v>#NUM!</v>
      </c>
      <c r="C31" s="245" t="str">
        <f>IF('Cut-off 5 copies'!K37=" ", " ", 'Cut-off 5 copies'!K37)</f>
        <v/>
      </c>
    </row>
    <row r="32" spans="1:3" x14ac:dyDescent="0.3">
      <c r="A32" s="235">
        <f>'Cut-off 5 copies'!C38</f>
        <v>0</v>
      </c>
      <c r="B32" s="235" t="e">
        <f t="shared" si="0"/>
        <v>#NUM!</v>
      </c>
      <c r="C32" s="245" t="str">
        <f>IF('Cut-off 5 copies'!K38=" ", " ", 'Cut-off 5 copies'!K38)</f>
        <v/>
      </c>
    </row>
    <row r="33" spans="1:3" x14ac:dyDescent="0.3">
      <c r="A33" s="235">
        <f>'Cut-off 5 copies'!C39</f>
        <v>0</v>
      </c>
      <c r="B33" s="235" t="e">
        <f t="shared" si="0"/>
        <v>#NUM!</v>
      </c>
      <c r="C33" s="245" t="str">
        <f>IF('Cut-off 5 copies'!K39=" ", " ", 'Cut-off 5 copies'!K39)</f>
        <v/>
      </c>
    </row>
    <row r="34" spans="1:3" x14ac:dyDescent="0.3">
      <c r="A34" s="235">
        <f>'Cut-off 5 copies'!C40</f>
        <v>0</v>
      </c>
      <c r="B34" s="235" t="e">
        <f t="shared" si="0"/>
        <v>#NUM!</v>
      </c>
      <c r="C34" s="245" t="str">
        <f>IF('Cut-off 5 copies'!K40=" ", " ", 'Cut-off 5 copies'!K40)</f>
        <v/>
      </c>
    </row>
    <row r="35" spans="1:3" x14ac:dyDescent="0.3">
      <c r="A35" s="235">
        <f>'Cut-off 5 copies'!C41</f>
        <v>0</v>
      </c>
      <c r="B35" s="235" t="e">
        <f t="shared" si="0"/>
        <v>#NUM!</v>
      </c>
      <c r="C35" s="245" t="str">
        <f>IF('Cut-off 5 copies'!K41=" ", " ", 'Cut-off 5 copies'!K41)</f>
        <v/>
      </c>
    </row>
    <row r="36" spans="1:3" x14ac:dyDescent="0.3">
      <c r="A36" s="235">
        <f>'Cut-off 5 copies'!C42</f>
        <v>0</v>
      </c>
      <c r="B36" s="235" t="e">
        <f t="shared" si="0"/>
        <v>#NUM!</v>
      </c>
      <c r="C36" s="245" t="str">
        <f>IF('Cut-off 5 copies'!K42=" ", " ", 'Cut-off 5 copies'!K42)</f>
        <v/>
      </c>
    </row>
    <row r="37" spans="1:3" x14ac:dyDescent="0.3">
      <c r="A37" s="235">
        <f>'Cut-off 5 copies'!C43</f>
        <v>0</v>
      </c>
      <c r="B37" s="235" t="e">
        <f t="shared" si="0"/>
        <v>#NUM!</v>
      </c>
      <c r="C37" s="245" t="str">
        <f>IF('Cut-off 5 copies'!K43=" ", " ", 'Cut-off 5 copies'!K43)</f>
        <v/>
      </c>
    </row>
    <row r="38" spans="1:3" x14ac:dyDescent="0.3">
      <c r="A38" s="235">
        <f>'Cut-off 5 copies'!C44</f>
        <v>0</v>
      </c>
      <c r="B38" s="235" t="e">
        <f t="shared" si="0"/>
        <v>#NUM!</v>
      </c>
      <c r="C38" s="245" t="str">
        <f>IF('Cut-off 5 copies'!K44=" ", " ", 'Cut-off 5 copies'!K44)</f>
        <v/>
      </c>
    </row>
    <row r="39" spans="1:3" x14ac:dyDescent="0.3">
      <c r="A39" s="235">
        <f>'Cut-off 5 copies'!C45</f>
        <v>0</v>
      </c>
      <c r="B39" s="235" t="e">
        <f t="shared" si="0"/>
        <v>#NUM!</v>
      </c>
      <c r="C39" s="245" t="str">
        <f>IF('Cut-off 5 copies'!K45=" ", " ", 'Cut-off 5 copies'!K45)</f>
        <v/>
      </c>
    </row>
    <row r="40" spans="1:3" x14ac:dyDescent="0.3">
      <c r="A40" s="235">
        <f>'Cut-off 5 copies'!C46</f>
        <v>0</v>
      </c>
      <c r="B40" s="235" t="e">
        <f t="shared" si="0"/>
        <v>#NUM!</v>
      </c>
      <c r="C40" s="245" t="str">
        <f>IF('Cut-off 5 copies'!K46=" ", " ", 'Cut-off 5 copies'!K46)</f>
        <v/>
      </c>
    </row>
    <row r="41" spans="1:3" x14ac:dyDescent="0.3">
      <c r="A41" s="235">
        <f>'Cut-off 5 copies'!C47</f>
        <v>0</v>
      </c>
      <c r="B41" s="235" t="e">
        <f t="shared" si="0"/>
        <v>#NUM!</v>
      </c>
      <c r="C41" s="245" t="str">
        <f>IF('Cut-off 5 copies'!K47=" ", " ", 'Cut-off 5 copies'!K47)</f>
        <v/>
      </c>
    </row>
    <row r="42" spans="1:3" x14ac:dyDescent="0.3">
      <c r="A42" s="235">
        <f>'Cut-off 5 copies'!C48</f>
        <v>0</v>
      </c>
      <c r="B42" s="235" t="e">
        <f t="shared" si="0"/>
        <v>#NUM!</v>
      </c>
      <c r="C42" s="245" t="str">
        <f>IF('Cut-off 5 copies'!K48=" ", " ", 'Cut-off 5 copies'!K48)</f>
        <v/>
      </c>
    </row>
    <row r="43" spans="1:3" x14ac:dyDescent="0.3">
      <c r="A43" s="235">
        <f>'Cut-off 5 copies'!C49</f>
        <v>0</v>
      </c>
      <c r="B43" s="235" t="e">
        <f t="shared" si="0"/>
        <v>#NUM!</v>
      </c>
      <c r="C43" s="245" t="str">
        <f>IF('Cut-off 5 copies'!K49=" ", " ", 'Cut-off 5 copies'!K49)</f>
        <v/>
      </c>
    </row>
    <row r="44" spans="1:3" x14ac:dyDescent="0.3">
      <c r="A44" s="235">
        <f>'Cut-off 5 copies'!C50</f>
        <v>0</v>
      </c>
      <c r="B44" s="235" t="e">
        <f t="shared" si="0"/>
        <v>#NUM!</v>
      </c>
      <c r="C44" s="245" t="str">
        <f>IF('Cut-off 5 copies'!K50=" ", " ", 'Cut-off 5 copies'!K50)</f>
        <v/>
      </c>
    </row>
    <row r="45" spans="1:3" x14ac:dyDescent="0.3">
      <c r="A45" s="235">
        <f>'Cut-off 5 copies'!C51</f>
        <v>0</v>
      </c>
      <c r="B45" s="235" t="e">
        <f t="shared" si="0"/>
        <v>#NUM!</v>
      </c>
      <c r="C45" s="245" t="str">
        <f>IF('Cut-off 5 copies'!K51=" ", " ", 'Cut-off 5 copies'!K51)</f>
        <v/>
      </c>
    </row>
    <row r="46" spans="1:3" x14ac:dyDescent="0.3">
      <c r="A46" s="235">
        <f>'Cut-off 5 copies'!C52</f>
        <v>0</v>
      </c>
      <c r="B46" s="235" t="e">
        <f t="shared" si="0"/>
        <v>#NUM!</v>
      </c>
      <c r="C46" s="245" t="str">
        <f>IF('Cut-off 5 copies'!K52=" ", " ", 'Cut-off 5 copies'!K52)</f>
        <v/>
      </c>
    </row>
    <row r="47" spans="1:3" x14ac:dyDescent="0.3">
      <c r="A47" s="235">
        <f>'Cut-off 5 copies'!C53</f>
        <v>0</v>
      </c>
      <c r="B47" s="235" t="e">
        <f t="shared" si="0"/>
        <v>#NUM!</v>
      </c>
      <c r="C47" s="245" t="str">
        <f>IF('Cut-off 5 copies'!K53=" ", " ", 'Cut-off 5 copies'!K53)</f>
        <v/>
      </c>
    </row>
    <row r="48" spans="1:3" x14ac:dyDescent="0.3">
      <c r="A48" s="235">
        <f>'Cut-off 5 copies'!C54</f>
        <v>0</v>
      </c>
      <c r="B48" s="235" t="e">
        <f t="shared" si="0"/>
        <v>#NUM!</v>
      </c>
      <c r="C48" s="245" t="str">
        <f>IF('Cut-off 5 copies'!K54=" ", " ", 'Cut-off 5 copies'!K54)</f>
        <v/>
      </c>
    </row>
    <row r="49" spans="1:3" x14ac:dyDescent="0.3">
      <c r="A49" s="235">
        <f>'Cut-off 5 copies'!C55</f>
        <v>0</v>
      </c>
      <c r="B49" s="235" t="e">
        <f t="shared" si="0"/>
        <v>#NUM!</v>
      </c>
      <c r="C49" s="245" t="str">
        <f>IF('Cut-off 5 copies'!K55=" ", " ", 'Cut-off 5 copies'!K55)</f>
        <v/>
      </c>
    </row>
    <row r="50" spans="1:3" x14ac:dyDescent="0.3">
      <c r="A50" s="235">
        <f>'Cut-off 5 copies'!C56</f>
        <v>0</v>
      </c>
      <c r="B50" s="235" t="e">
        <f t="shared" si="0"/>
        <v>#NUM!</v>
      </c>
      <c r="C50" s="245" t="str">
        <f>IF('Cut-off 5 copies'!K56=" ", " ", 'Cut-off 5 copies'!K56)</f>
        <v/>
      </c>
    </row>
    <row r="51" spans="1:3" x14ac:dyDescent="0.3">
      <c r="A51" s="235">
        <f>'Cut-off 5 copies'!C57</f>
        <v>0</v>
      </c>
      <c r="B51" s="235" t="e">
        <f t="shared" si="0"/>
        <v>#NUM!</v>
      </c>
      <c r="C51" s="245" t="str">
        <f>IF('Cut-off 5 copies'!K57=" ", " ", 'Cut-off 5 copies'!K57)</f>
        <v/>
      </c>
    </row>
    <row r="52" spans="1:3" x14ac:dyDescent="0.3">
      <c r="A52" s="235">
        <f>'Cut-off 5 copies'!C58</f>
        <v>0</v>
      </c>
      <c r="B52" s="235" t="e">
        <f t="shared" si="0"/>
        <v>#NUM!</v>
      </c>
      <c r="C52" s="245" t="str">
        <f>IF('Cut-off 5 copies'!K58=" ", " ", 'Cut-off 5 copies'!K58)</f>
        <v/>
      </c>
    </row>
    <row r="53" spans="1:3" x14ac:dyDescent="0.3">
      <c r="A53" s="235">
        <f>'Cut-off 5 copies'!C59</f>
        <v>0</v>
      </c>
      <c r="B53" s="235" t="e">
        <f t="shared" si="0"/>
        <v>#NUM!</v>
      </c>
      <c r="C53" s="245" t="str">
        <f>IF('Cut-off 5 copies'!K59=" ", " ", 'Cut-off 5 copies'!K59)</f>
        <v/>
      </c>
    </row>
    <row r="54" spans="1:3" x14ac:dyDescent="0.3">
      <c r="A54" s="235">
        <f>'Cut-off 5 copies'!C60</f>
        <v>0</v>
      </c>
      <c r="B54" s="235" t="e">
        <f t="shared" si="0"/>
        <v>#NUM!</v>
      </c>
      <c r="C54" s="245" t="str">
        <f>IF('Cut-off 5 copies'!K60=" ", " ", 'Cut-off 5 copies'!K60)</f>
        <v/>
      </c>
    </row>
    <row r="55" spans="1:3" x14ac:dyDescent="0.3">
      <c r="A55" s="235">
        <f>'Cut-off 5 copies'!C61</f>
        <v>0</v>
      </c>
      <c r="B55" s="235" t="e">
        <f t="shared" si="0"/>
        <v>#NUM!</v>
      </c>
      <c r="C55" s="245" t="str">
        <f>IF('Cut-off 5 copies'!K61=" ", " ", 'Cut-off 5 copies'!K61)</f>
        <v/>
      </c>
    </row>
    <row r="56" spans="1:3" x14ac:dyDescent="0.3">
      <c r="A56" s="235">
        <f>'Cut-off 5 copies'!C62</f>
        <v>0</v>
      </c>
      <c r="B56" s="235" t="e">
        <f t="shared" si="0"/>
        <v>#NUM!</v>
      </c>
      <c r="C56" s="245" t="str">
        <f>IF('Cut-off 5 copies'!K62=" ", " ", 'Cut-off 5 copies'!K62)</f>
        <v/>
      </c>
    </row>
    <row r="57" spans="1:3" x14ac:dyDescent="0.3">
      <c r="A57" s="235">
        <f>'Cut-off 5 copies'!C63</f>
        <v>0</v>
      </c>
      <c r="B57" s="235" t="e">
        <f t="shared" si="0"/>
        <v>#NUM!</v>
      </c>
      <c r="C57" s="245" t="str">
        <f>IF('Cut-off 5 copies'!K63=" ", " ", 'Cut-off 5 copies'!K63)</f>
        <v/>
      </c>
    </row>
    <row r="58" spans="1:3" x14ac:dyDescent="0.3">
      <c r="A58" s="235">
        <f>'Cut-off 5 copies'!C64</f>
        <v>0</v>
      </c>
      <c r="B58" s="235" t="e">
        <f t="shared" si="0"/>
        <v>#NUM!</v>
      </c>
      <c r="C58" s="245" t="str">
        <f>IF('Cut-off 5 copies'!K64=" ", " ", 'Cut-off 5 copies'!K64)</f>
        <v/>
      </c>
    </row>
    <row r="59" spans="1:3" x14ac:dyDescent="0.3">
      <c r="A59" s="235">
        <f>'Cut-off 5 copies'!C65</f>
        <v>0</v>
      </c>
      <c r="B59" s="235" t="e">
        <f t="shared" si="0"/>
        <v>#NUM!</v>
      </c>
      <c r="C59" s="245" t="str">
        <f>IF('Cut-off 5 copies'!K65=" ", " ", 'Cut-off 5 copies'!K65)</f>
        <v/>
      </c>
    </row>
    <row r="60" spans="1:3" x14ac:dyDescent="0.3">
      <c r="A60" s="235">
        <f>'Cut-off 5 copies'!C66</f>
        <v>0</v>
      </c>
      <c r="B60" s="235" t="e">
        <f t="shared" si="0"/>
        <v>#NUM!</v>
      </c>
      <c r="C60" s="245" t="str">
        <f>IF('Cut-off 5 copies'!K66=" ", " ", 'Cut-off 5 copies'!K66)</f>
        <v/>
      </c>
    </row>
    <row r="61" spans="1:3" x14ac:dyDescent="0.3">
      <c r="A61" s="235">
        <f>'Cut-off 5 copies'!C67</f>
        <v>0</v>
      </c>
      <c r="B61" s="235" t="e">
        <f t="shared" si="0"/>
        <v>#NUM!</v>
      </c>
      <c r="C61" s="245" t="str">
        <f>IF('Cut-off 5 copies'!K67=" ", " ", 'Cut-off 5 copies'!K67)</f>
        <v/>
      </c>
    </row>
    <row r="62" spans="1:3" x14ac:dyDescent="0.3">
      <c r="A62" s="235">
        <f>'Cut-off 5 copies'!C68</f>
        <v>0</v>
      </c>
      <c r="B62" s="235" t="e">
        <f t="shared" si="0"/>
        <v>#NUM!</v>
      </c>
      <c r="C62" s="245" t="str">
        <f>IF('Cut-off 5 copies'!K68=" ", " ", 'Cut-off 5 copies'!K68)</f>
        <v/>
      </c>
    </row>
    <row r="63" spans="1:3" x14ac:dyDescent="0.3">
      <c r="A63" s="235">
        <f>'Cut-off 5 copies'!C69</f>
        <v>0</v>
      </c>
      <c r="B63" s="235" t="e">
        <f t="shared" si="0"/>
        <v>#NUM!</v>
      </c>
      <c r="C63" s="245" t="str">
        <f>IF('Cut-off 5 copies'!K69=" ", " ", 'Cut-off 5 copies'!K69)</f>
        <v/>
      </c>
    </row>
    <row r="64" spans="1:3" x14ac:dyDescent="0.3">
      <c r="A64" s="235">
        <f>'Cut-off 5 copies'!C70</f>
        <v>0</v>
      </c>
      <c r="B64" s="235" t="e">
        <f t="shared" si="0"/>
        <v>#NUM!</v>
      </c>
      <c r="C64" s="245" t="str">
        <f>IF('Cut-off 5 copies'!K70=" ", " ", 'Cut-off 5 copies'!K70)</f>
        <v/>
      </c>
    </row>
    <row r="65" spans="1:3" x14ac:dyDescent="0.3">
      <c r="A65" s="235">
        <f>'Cut-off 5 copies'!C71</f>
        <v>0</v>
      </c>
      <c r="B65" s="235" t="e">
        <f t="shared" si="0"/>
        <v>#NUM!</v>
      </c>
      <c r="C65" s="245" t="str">
        <f>IF('Cut-off 5 copies'!K71=" ", " ", 'Cut-off 5 copies'!K71)</f>
        <v/>
      </c>
    </row>
    <row r="66" spans="1:3" x14ac:dyDescent="0.3">
      <c r="A66" s="235">
        <f>'Cut-off 5 copies'!C72</f>
        <v>0</v>
      </c>
      <c r="B66" s="235" t="e">
        <f t="shared" si="0"/>
        <v>#NUM!</v>
      </c>
      <c r="C66" s="245" t="str">
        <f>IF('Cut-off 5 copies'!K72=" ", " ", 'Cut-off 5 copies'!K72)</f>
        <v/>
      </c>
    </row>
    <row r="67" spans="1:3" x14ac:dyDescent="0.3">
      <c r="A67" s="235">
        <f>'Cut-off 5 copies'!C73</f>
        <v>0</v>
      </c>
      <c r="B67" s="235" t="e">
        <f t="shared" si="0"/>
        <v>#NUM!</v>
      </c>
      <c r="C67" s="245" t="str">
        <f>IF('Cut-off 5 copies'!K73=" ", " ", 'Cut-off 5 copies'!K73)</f>
        <v/>
      </c>
    </row>
    <row r="68" spans="1:3" x14ac:dyDescent="0.3">
      <c r="A68" s="235">
        <f>'Cut-off 5 copies'!C74</f>
        <v>0</v>
      </c>
      <c r="B68" s="235" t="e">
        <f t="shared" ref="B68:B131" si="1">LOG(A68,10)</f>
        <v>#NUM!</v>
      </c>
      <c r="C68" s="245" t="str">
        <f>IF('Cut-off 5 copies'!K74=" ", " ", 'Cut-off 5 copies'!K74)</f>
        <v/>
      </c>
    </row>
    <row r="69" spans="1:3" x14ac:dyDescent="0.3">
      <c r="A69" s="235">
        <f>'Cut-off 5 copies'!C75</f>
        <v>0</v>
      </c>
      <c r="B69" s="235" t="e">
        <f t="shared" si="1"/>
        <v>#NUM!</v>
      </c>
      <c r="C69" s="245" t="str">
        <f>IF('Cut-off 5 copies'!K75=" ", " ", 'Cut-off 5 copies'!K75)</f>
        <v/>
      </c>
    </row>
    <row r="70" spans="1:3" x14ac:dyDescent="0.3">
      <c r="A70" s="235">
        <f>'Cut-off 5 copies'!C76</f>
        <v>0</v>
      </c>
      <c r="B70" s="235" t="e">
        <f t="shared" si="1"/>
        <v>#NUM!</v>
      </c>
      <c r="C70" s="245" t="str">
        <f>IF('Cut-off 5 copies'!K76=" ", " ", 'Cut-off 5 copies'!K76)</f>
        <v/>
      </c>
    </row>
    <row r="71" spans="1:3" x14ac:dyDescent="0.3">
      <c r="A71" s="235">
        <f>'Cut-off 5 copies'!C77</f>
        <v>0</v>
      </c>
      <c r="B71" s="235" t="e">
        <f t="shared" si="1"/>
        <v>#NUM!</v>
      </c>
      <c r="C71" s="245" t="str">
        <f>IF('Cut-off 5 copies'!K77=" ", " ", 'Cut-off 5 copies'!K77)</f>
        <v/>
      </c>
    </row>
    <row r="72" spans="1:3" x14ac:dyDescent="0.3">
      <c r="A72" s="235">
        <f>'Cut-off 5 copies'!C78</f>
        <v>0</v>
      </c>
      <c r="B72" s="235" t="e">
        <f t="shared" si="1"/>
        <v>#NUM!</v>
      </c>
      <c r="C72" s="245" t="str">
        <f>IF('Cut-off 5 copies'!K78=" ", " ", 'Cut-off 5 copies'!K78)</f>
        <v/>
      </c>
    </row>
    <row r="73" spans="1:3" x14ac:dyDescent="0.3">
      <c r="A73" s="235">
        <f>'Cut-off 5 copies'!C79</f>
        <v>0</v>
      </c>
      <c r="B73" s="235" t="e">
        <f t="shared" si="1"/>
        <v>#NUM!</v>
      </c>
      <c r="C73" s="245" t="str">
        <f>IF('Cut-off 5 copies'!K79=" ", " ", 'Cut-off 5 copies'!K79)</f>
        <v/>
      </c>
    </row>
    <row r="74" spans="1:3" x14ac:dyDescent="0.3">
      <c r="A74" s="235">
        <f>'Cut-off 5 copies'!C80</f>
        <v>0</v>
      </c>
      <c r="B74" s="235" t="e">
        <f t="shared" si="1"/>
        <v>#NUM!</v>
      </c>
      <c r="C74" s="245" t="str">
        <f>IF('Cut-off 5 copies'!K80=" ", " ", 'Cut-off 5 copies'!K80)</f>
        <v/>
      </c>
    </row>
    <row r="75" spans="1:3" x14ac:dyDescent="0.3">
      <c r="A75" s="235">
        <f>'Cut-off 5 copies'!C81</f>
        <v>0</v>
      </c>
      <c r="B75" s="235" t="e">
        <f t="shared" si="1"/>
        <v>#NUM!</v>
      </c>
      <c r="C75" s="245" t="str">
        <f>IF('Cut-off 5 copies'!K81=" ", " ", 'Cut-off 5 copies'!K81)</f>
        <v/>
      </c>
    </row>
    <row r="76" spans="1:3" x14ac:dyDescent="0.3">
      <c r="A76" s="235">
        <f>'Cut-off 5 copies'!C82</f>
        <v>0</v>
      </c>
      <c r="B76" s="235" t="e">
        <f t="shared" si="1"/>
        <v>#NUM!</v>
      </c>
      <c r="C76" s="245" t="str">
        <f>IF('Cut-off 5 copies'!K82=" ", " ", 'Cut-off 5 copies'!K82)</f>
        <v/>
      </c>
    </row>
    <row r="77" spans="1:3" x14ac:dyDescent="0.3">
      <c r="A77" s="235">
        <f>'Cut-off 5 copies'!C83</f>
        <v>0</v>
      </c>
      <c r="B77" s="235" t="e">
        <f t="shared" si="1"/>
        <v>#NUM!</v>
      </c>
      <c r="C77" s="245" t="str">
        <f>IF('Cut-off 5 copies'!K83=" ", " ", 'Cut-off 5 copies'!K83)</f>
        <v/>
      </c>
    </row>
    <row r="78" spans="1:3" x14ac:dyDescent="0.3">
      <c r="A78" s="235">
        <f>'Cut-off 5 copies'!C84</f>
        <v>0</v>
      </c>
      <c r="B78" s="235" t="e">
        <f t="shared" si="1"/>
        <v>#NUM!</v>
      </c>
      <c r="C78" s="245" t="str">
        <f>IF('Cut-off 5 copies'!K84=" ", " ", 'Cut-off 5 copies'!K84)</f>
        <v/>
      </c>
    </row>
    <row r="79" spans="1:3" x14ac:dyDescent="0.3">
      <c r="A79" s="235">
        <f>'Cut-off 5 copies'!C85</f>
        <v>0</v>
      </c>
      <c r="B79" s="235" t="e">
        <f t="shared" si="1"/>
        <v>#NUM!</v>
      </c>
      <c r="C79" s="245" t="str">
        <f>IF('Cut-off 5 copies'!K85=" ", " ", 'Cut-off 5 copies'!K85)</f>
        <v/>
      </c>
    </row>
    <row r="80" spans="1:3" x14ac:dyDescent="0.3">
      <c r="A80" s="235">
        <f>'Cut-off 5 copies'!C86</f>
        <v>0</v>
      </c>
      <c r="B80" s="235" t="e">
        <f t="shared" si="1"/>
        <v>#NUM!</v>
      </c>
      <c r="C80" s="245" t="str">
        <f>IF('Cut-off 5 copies'!K86=" ", " ", 'Cut-off 5 copies'!K86)</f>
        <v/>
      </c>
    </row>
    <row r="81" spans="1:3" x14ac:dyDescent="0.3">
      <c r="A81" s="235">
        <f>'Cut-off 5 copies'!C87</f>
        <v>0</v>
      </c>
      <c r="B81" s="235" t="e">
        <f t="shared" si="1"/>
        <v>#NUM!</v>
      </c>
      <c r="C81" s="245" t="str">
        <f>IF('Cut-off 5 copies'!K87=" ", " ", 'Cut-off 5 copies'!K87)</f>
        <v/>
      </c>
    </row>
    <row r="82" spans="1:3" x14ac:dyDescent="0.3">
      <c r="A82" s="235">
        <f>'Cut-off 5 copies'!C88</f>
        <v>0</v>
      </c>
      <c r="B82" s="235" t="e">
        <f t="shared" si="1"/>
        <v>#NUM!</v>
      </c>
      <c r="C82" s="245" t="str">
        <f>IF('Cut-off 5 copies'!K88=" ", " ", 'Cut-off 5 copies'!K88)</f>
        <v/>
      </c>
    </row>
    <row r="83" spans="1:3" x14ac:dyDescent="0.3">
      <c r="A83" s="235">
        <f>'Cut-off 5 copies'!C89</f>
        <v>0</v>
      </c>
      <c r="B83" s="235" t="e">
        <f t="shared" si="1"/>
        <v>#NUM!</v>
      </c>
      <c r="C83" s="245" t="str">
        <f>IF('Cut-off 5 copies'!K89=" ", " ", 'Cut-off 5 copies'!K89)</f>
        <v/>
      </c>
    </row>
    <row r="84" spans="1:3" x14ac:dyDescent="0.3">
      <c r="A84" s="235">
        <f>'Cut-off 5 copies'!C90</f>
        <v>0</v>
      </c>
      <c r="B84" s="235" t="e">
        <f t="shared" si="1"/>
        <v>#NUM!</v>
      </c>
      <c r="C84" s="245" t="str">
        <f>IF('Cut-off 5 copies'!K90=" ", " ", 'Cut-off 5 copies'!K90)</f>
        <v/>
      </c>
    </row>
    <row r="85" spans="1:3" x14ac:dyDescent="0.3">
      <c r="A85" s="235">
        <f>'Cut-off 5 copies'!C91</f>
        <v>0</v>
      </c>
      <c r="B85" s="235" t="e">
        <f t="shared" si="1"/>
        <v>#NUM!</v>
      </c>
      <c r="C85" s="245" t="str">
        <f>IF('Cut-off 5 copies'!K91=" ", " ", 'Cut-off 5 copies'!K91)</f>
        <v/>
      </c>
    </row>
    <row r="86" spans="1:3" x14ac:dyDescent="0.3">
      <c r="A86" s="235">
        <f>'Cut-off 5 copies'!C92</f>
        <v>0</v>
      </c>
      <c r="B86" s="235" t="e">
        <f t="shared" si="1"/>
        <v>#NUM!</v>
      </c>
      <c r="C86" s="245" t="str">
        <f>IF('Cut-off 5 copies'!K92=" ", " ", 'Cut-off 5 copies'!K92)</f>
        <v/>
      </c>
    </row>
    <row r="87" spans="1:3" x14ac:dyDescent="0.3">
      <c r="A87" s="235">
        <f>'Cut-off 5 copies'!C93</f>
        <v>0</v>
      </c>
      <c r="B87" s="235" t="e">
        <f t="shared" si="1"/>
        <v>#NUM!</v>
      </c>
      <c r="C87" s="245" t="str">
        <f>IF('Cut-off 5 copies'!K93=" ", " ", 'Cut-off 5 copies'!K93)</f>
        <v/>
      </c>
    </row>
    <row r="88" spans="1:3" x14ac:dyDescent="0.3">
      <c r="A88" s="235">
        <f>'Cut-off 5 copies'!C94</f>
        <v>0</v>
      </c>
      <c r="B88" s="235" t="e">
        <f t="shared" si="1"/>
        <v>#NUM!</v>
      </c>
      <c r="C88" s="245" t="str">
        <f>IF('Cut-off 5 copies'!K94=" ", " ", 'Cut-off 5 copies'!K94)</f>
        <v/>
      </c>
    </row>
    <row r="89" spans="1:3" x14ac:dyDescent="0.3">
      <c r="A89" s="235">
        <f>'Cut-off 5 copies'!C95</f>
        <v>0</v>
      </c>
      <c r="B89" s="235" t="e">
        <f t="shared" si="1"/>
        <v>#NUM!</v>
      </c>
      <c r="C89" s="245" t="str">
        <f>IF('Cut-off 5 copies'!K95=" ", " ", 'Cut-off 5 copies'!K95)</f>
        <v/>
      </c>
    </row>
    <row r="90" spans="1:3" x14ac:dyDescent="0.3">
      <c r="A90" s="235">
        <f>'Cut-off 5 copies'!C96</f>
        <v>0</v>
      </c>
      <c r="B90" s="235" t="e">
        <f t="shared" si="1"/>
        <v>#NUM!</v>
      </c>
      <c r="C90" s="245" t="str">
        <f>IF('Cut-off 5 copies'!K96=" ", " ", 'Cut-off 5 copies'!K96)</f>
        <v/>
      </c>
    </row>
    <row r="91" spans="1:3" x14ac:dyDescent="0.3">
      <c r="A91" s="235">
        <f>'Cut-off 5 copies'!C97</f>
        <v>0</v>
      </c>
      <c r="B91" s="235" t="e">
        <f t="shared" si="1"/>
        <v>#NUM!</v>
      </c>
      <c r="C91" s="245" t="str">
        <f>IF('Cut-off 5 copies'!K97=" ", " ", 'Cut-off 5 copies'!K97)</f>
        <v/>
      </c>
    </row>
    <row r="92" spans="1:3" x14ac:dyDescent="0.3">
      <c r="A92" s="235">
        <f>'Cut-off 5 copies'!C98</f>
        <v>0</v>
      </c>
      <c r="B92" s="235" t="e">
        <f t="shared" si="1"/>
        <v>#NUM!</v>
      </c>
      <c r="C92" s="245" t="str">
        <f>IF('Cut-off 5 copies'!K98=" ", " ", 'Cut-off 5 copies'!K98)</f>
        <v/>
      </c>
    </row>
    <row r="93" spans="1:3" x14ac:dyDescent="0.3">
      <c r="A93" s="235">
        <f>'Cut-off 5 copies'!C99</f>
        <v>0</v>
      </c>
      <c r="B93" s="235" t="e">
        <f t="shared" si="1"/>
        <v>#NUM!</v>
      </c>
      <c r="C93" s="245" t="str">
        <f>IF('Cut-off 5 copies'!K99=" ", " ", 'Cut-off 5 copies'!K99)</f>
        <v/>
      </c>
    </row>
    <row r="94" spans="1:3" x14ac:dyDescent="0.3">
      <c r="A94" s="235">
        <f>'Cut-off 5 copies'!C100</f>
        <v>0</v>
      </c>
      <c r="B94" s="235" t="e">
        <f t="shared" si="1"/>
        <v>#NUM!</v>
      </c>
      <c r="C94" s="245" t="str">
        <f>IF('Cut-off 5 copies'!K100=" ", " ", 'Cut-off 5 copies'!K100)</f>
        <v/>
      </c>
    </row>
    <row r="95" spans="1:3" x14ac:dyDescent="0.3">
      <c r="A95" s="235">
        <f>'Cut-off 5 copies'!C101</f>
        <v>0</v>
      </c>
      <c r="B95" s="235" t="e">
        <f t="shared" si="1"/>
        <v>#NUM!</v>
      </c>
      <c r="C95" s="245" t="str">
        <f>IF('Cut-off 5 copies'!K101=" ", " ", 'Cut-off 5 copies'!K101)</f>
        <v/>
      </c>
    </row>
    <row r="96" spans="1:3" x14ac:dyDescent="0.3">
      <c r="A96" s="235">
        <f>'Cut-off 5 copies'!C102</f>
        <v>0</v>
      </c>
      <c r="B96" s="235" t="e">
        <f t="shared" si="1"/>
        <v>#NUM!</v>
      </c>
      <c r="C96" s="245" t="str">
        <f>IF('Cut-off 5 copies'!K102=" ", " ", 'Cut-off 5 copies'!K102)</f>
        <v/>
      </c>
    </row>
    <row r="97" spans="1:3" x14ac:dyDescent="0.3">
      <c r="A97" s="235">
        <f>'Cut-off 5 copies'!C103</f>
        <v>0</v>
      </c>
      <c r="B97" s="235" t="e">
        <f t="shared" si="1"/>
        <v>#NUM!</v>
      </c>
      <c r="C97" s="245" t="str">
        <f>IF('Cut-off 5 copies'!K103=" ", " ", 'Cut-off 5 copies'!K103)</f>
        <v/>
      </c>
    </row>
    <row r="98" spans="1:3" x14ac:dyDescent="0.3">
      <c r="A98" s="235">
        <f>'Cut-off 5 copies'!C104</f>
        <v>0</v>
      </c>
      <c r="B98" s="235" t="e">
        <f t="shared" si="1"/>
        <v>#NUM!</v>
      </c>
      <c r="C98" s="245" t="str">
        <f>IF('Cut-off 5 copies'!K104=" ", " ", 'Cut-off 5 copies'!K104)</f>
        <v/>
      </c>
    </row>
    <row r="99" spans="1:3" x14ac:dyDescent="0.3">
      <c r="A99" s="235">
        <f>'Cut-off 5 copies'!C105</f>
        <v>0</v>
      </c>
      <c r="B99" s="235" t="e">
        <f t="shared" si="1"/>
        <v>#NUM!</v>
      </c>
      <c r="C99" s="245" t="str">
        <f>IF('Cut-off 5 copies'!K105=" ", " ", 'Cut-off 5 copies'!K105)</f>
        <v/>
      </c>
    </row>
    <row r="100" spans="1:3" x14ac:dyDescent="0.3">
      <c r="A100" s="235">
        <f>'Cut-off 5 copies'!C106</f>
        <v>0</v>
      </c>
      <c r="B100" s="235" t="e">
        <f t="shared" si="1"/>
        <v>#NUM!</v>
      </c>
      <c r="C100" s="245" t="str">
        <f>IF('Cut-off 5 copies'!K106=" ", " ", 'Cut-off 5 copies'!K106)</f>
        <v/>
      </c>
    </row>
    <row r="101" spans="1:3" x14ac:dyDescent="0.3">
      <c r="A101" s="235">
        <f>'Cut-off 5 copies'!C107</f>
        <v>0</v>
      </c>
      <c r="B101" s="235" t="e">
        <f t="shared" si="1"/>
        <v>#NUM!</v>
      </c>
      <c r="C101" s="245" t="str">
        <f>IF('Cut-off 5 copies'!K107=" ", " ", 'Cut-off 5 copies'!K107)</f>
        <v/>
      </c>
    </row>
    <row r="102" spans="1:3" x14ac:dyDescent="0.3">
      <c r="A102" s="235">
        <f>'Cut-off 5 copies'!C108</f>
        <v>0</v>
      </c>
      <c r="B102" s="235" t="e">
        <f t="shared" si="1"/>
        <v>#NUM!</v>
      </c>
      <c r="C102" s="245" t="str">
        <f>IF('Cut-off 5 copies'!K108=" ", " ", 'Cut-off 5 copies'!K108)</f>
        <v/>
      </c>
    </row>
    <row r="103" spans="1:3" x14ac:dyDescent="0.3">
      <c r="A103" s="235">
        <f>'Cut-off 5 copies'!C109</f>
        <v>0</v>
      </c>
      <c r="B103" s="235" t="e">
        <f t="shared" si="1"/>
        <v>#NUM!</v>
      </c>
      <c r="C103" s="245" t="str">
        <f>IF('Cut-off 5 copies'!K109=" ", " ", 'Cut-off 5 copies'!K109)</f>
        <v/>
      </c>
    </row>
    <row r="104" spans="1:3" x14ac:dyDescent="0.3">
      <c r="A104" s="235">
        <f>'Cut-off 5 copies'!C110</f>
        <v>0</v>
      </c>
      <c r="B104" s="235" t="e">
        <f t="shared" si="1"/>
        <v>#NUM!</v>
      </c>
      <c r="C104" s="245" t="str">
        <f>IF('Cut-off 5 copies'!K110=" ", " ", 'Cut-off 5 copies'!K110)</f>
        <v/>
      </c>
    </row>
    <row r="105" spans="1:3" x14ac:dyDescent="0.3">
      <c r="A105" s="235">
        <f>'Cut-off 5 copies'!C111</f>
        <v>0</v>
      </c>
      <c r="B105" s="235" t="e">
        <f t="shared" si="1"/>
        <v>#NUM!</v>
      </c>
      <c r="C105" s="245" t="str">
        <f>IF('Cut-off 5 copies'!K111=" ", " ", 'Cut-off 5 copies'!K111)</f>
        <v/>
      </c>
    </row>
    <row r="106" spans="1:3" x14ac:dyDescent="0.3">
      <c r="A106" s="235">
        <f>'Cut-off 5 copies'!C112</f>
        <v>0</v>
      </c>
      <c r="B106" s="235" t="e">
        <f t="shared" si="1"/>
        <v>#NUM!</v>
      </c>
      <c r="C106" s="245" t="str">
        <f>IF('Cut-off 5 copies'!K112=" ", " ", 'Cut-off 5 copies'!K112)</f>
        <v/>
      </c>
    </row>
    <row r="107" spans="1:3" x14ac:dyDescent="0.3">
      <c r="A107" s="235">
        <f>'Cut-off 5 copies'!C113</f>
        <v>0</v>
      </c>
      <c r="B107" s="235" t="e">
        <f t="shared" si="1"/>
        <v>#NUM!</v>
      </c>
      <c r="C107" s="245" t="str">
        <f>IF('Cut-off 5 copies'!K113=" ", " ", 'Cut-off 5 copies'!K113)</f>
        <v/>
      </c>
    </row>
    <row r="108" spans="1:3" x14ac:dyDescent="0.3">
      <c r="A108" s="235">
        <f>'Cut-off 5 copies'!C114</f>
        <v>0</v>
      </c>
      <c r="B108" s="235" t="e">
        <f t="shared" si="1"/>
        <v>#NUM!</v>
      </c>
      <c r="C108" s="245" t="str">
        <f>IF('Cut-off 5 copies'!K114=" ", " ", 'Cut-off 5 copies'!K114)</f>
        <v/>
      </c>
    </row>
    <row r="109" spans="1:3" x14ac:dyDescent="0.3">
      <c r="A109" s="235">
        <f>'Cut-off 5 copies'!C115</f>
        <v>0</v>
      </c>
      <c r="B109" s="235" t="e">
        <f t="shared" si="1"/>
        <v>#NUM!</v>
      </c>
      <c r="C109" s="245" t="str">
        <f>IF('Cut-off 5 copies'!K115=" ", " ", 'Cut-off 5 copies'!K115)</f>
        <v/>
      </c>
    </row>
    <row r="110" spans="1:3" x14ac:dyDescent="0.3">
      <c r="A110" s="235">
        <f>'Cut-off 5 copies'!C116</f>
        <v>0</v>
      </c>
      <c r="B110" s="235" t="e">
        <f t="shared" si="1"/>
        <v>#NUM!</v>
      </c>
      <c r="C110" s="245" t="str">
        <f>IF('Cut-off 5 copies'!K116=" ", " ", 'Cut-off 5 copies'!K116)</f>
        <v/>
      </c>
    </row>
    <row r="111" spans="1:3" x14ac:dyDescent="0.3">
      <c r="A111" s="235">
        <f>'Cut-off 5 copies'!C117</f>
        <v>0</v>
      </c>
      <c r="B111" s="235" t="e">
        <f t="shared" si="1"/>
        <v>#NUM!</v>
      </c>
      <c r="C111" s="245" t="str">
        <f>IF('Cut-off 5 copies'!K117=" ", " ", 'Cut-off 5 copies'!K117)</f>
        <v/>
      </c>
    </row>
    <row r="112" spans="1:3" x14ac:dyDescent="0.3">
      <c r="A112" s="235">
        <f>'Cut-off 5 copies'!C118</f>
        <v>0</v>
      </c>
      <c r="B112" s="235" t="e">
        <f t="shared" si="1"/>
        <v>#NUM!</v>
      </c>
      <c r="C112" s="245" t="str">
        <f>IF('Cut-off 5 copies'!K118=" ", " ", 'Cut-off 5 copies'!K118)</f>
        <v/>
      </c>
    </row>
    <row r="113" spans="1:3" x14ac:dyDescent="0.3">
      <c r="A113" s="235">
        <f>'Cut-off 5 copies'!C119</f>
        <v>0</v>
      </c>
      <c r="B113" s="235" t="e">
        <f t="shared" si="1"/>
        <v>#NUM!</v>
      </c>
      <c r="C113" s="245" t="str">
        <f>IF('Cut-off 5 copies'!K119=" ", " ", 'Cut-off 5 copies'!K119)</f>
        <v/>
      </c>
    </row>
    <row r="114" spans="1:3" x14ac:dyDescent="0.3">
      <c r="A114" s="235">
        <f>'Cut-off 5 copies'!C120</f>
        <v>0</v>
      </c>
      <c r="B114" s="235" t="e">
        <f t="shared" si="1"/>
        <v>#NUM!</v>
      </c>
      <c r="C114" s="245" t="str">
        <f>IF('Cut-off 5 copies'!K120=" ", " ", 'Cut-off 5 copies'!K120)</f>
        <v/>
      </c>
    </row>
    <row r="115" spans="1:3" x14ac:dyDescent="0.3">
      <c r="A115" s="235">
        <f>'Cut-off 5 copies'!C121</f>
        <v>0</v>
      </c>
      <c r="B115" s="235" t="e">
        <f t="shared" si="1"/>
        <v>#NUM!</v>
      </c>
      <c r="C115" s="245" t="str">
        <f>IF('Cut-off 5 copies'!K121=" ", " ", 'Cut-off 5 copies'!K121)</f>
        <v/>
      </c>
    </row>
    <row r="116" spans="1:3" x14ac:dyDescent="0.3">
      <c r="A116" s="235">
        <f>'Cut-off 5 copies'!C122</f>
        <v>0</v>
      </c>
      <c r="B116" s="235" t="e">
        <f t="shared" si="1"/>
        <v>#NUM!</v>
      </c>
      <c r="C116" s="245" t="str">
        <f>IF('Cut-off 5 copies'!K122=" ", " ", 'Cut-off 5 copies'!K122)</f>
        <v/>
      </c>
    </row>
    <row r="117" spans="1:3" x14ac:dyDescent="0.3">
      <c r="A117" s="235">
        <f>'Cut-off 5 copies'!C123</f>
        <v>0</v>
      </c>
      <c r="B117" s="235" t="e">
        <f t="shared" si="1"/>
        <v>#NUM!</v>
      </c>
      <c r="C117" s="245" t="str">
        <f>IF('Cut-off 5 copies'!K123=" ", " ", 'Cut-off 5 copies'!K123)</f>
        <v/>
      </c>
    </row>
    <row r="118" spans="1:3" x14ac:dyDescent="0.3">
      <c r="A118" s="235">
        <f>'Cut-off 5 copies'!C124</f>
        <v>0</v>
      </c>
      <c r="B118" s="235" t="e">
        <f t="shared" si="1"/>
        <v>#NUM!</v>
      </c>
      <c r="C118" s="245" t="str">
        <f>IF('Cut-off 5 copies'!K124=" ", " ", 'Cut-off 5 copies'!K124)</f>
        <v/>
      </c>
    </row>
    <row r="119" spans="1:3" x14ac:dyDescent="0.3">
      <c r="A119" s="235">
        <f>'Cut-off 5 copies'!C125</f>
        <v>0</v>
      </c>
      <c r="B119" s="235" t="e">
        <f t="shared" si="1"/>
        <v>#NUM!</v>
      </c>
      <c r="C119" s="245" t="str">
        <f>IF('Cut-off 5 copies'!K125=" ", " ", 'Cut-off 5 copies'!K125)</f>
        <v/>
      </c>
    </row>
    <row r="120" spans="1:3" x14ac:dyDescent="0.3">
      <c r="A120" s="235">
        <f>'Cut-off 5 copies'!C126</f>
        <v>0</v>
      </c>
      <c r="B120" s="235" t="e">
        <f t="shared" si="1"/>
        <v>#NUM!</v>
      </c>
      <c r="C120" s="245" t="str">
        <f>IF('Cut-off 5 copies'!K126=" ", " ", 'Cut-off 5 copies'!K126)</f>
        <v/>
      </c>
    </row>
    <row r="121" spans="1:3" x14ac:dyDescent="0.3">
      <c r="A121" s="235">
        <f>'Cut-off 5 copies'!C127</f>
        <v>0</v>
      </c>
      <c r="B121" s="235" t="e">
        <f t="shared" si="1"/>
        <v>#NUM!</v>
      </c>
      <c r="C121" s="245" t="str">
        <f>IF('Cut-off 5 copies'!K127=" ", " ", 'Cut-off 5 copies'!K127)</f>
        <v/>
      </c>
    </row>
    <row r="122" spans="1:3" x14ac:dyDescent="0.3">
      <c r="A122" s="235">
        <f>'Cut-off 5 copies'!C128</f>
        <v>0</v>
      </c>
      <c r="B122" s="235" t="e">
        <f t="shared" si="1"/>
        <v>#NUM!</v>
      </c>
      <c r="C122" s="245" t="str">
        <f>IF('Cut-off 5 copies'!K128=" ", " ", 'Cut-off 5 copies'!K128)</f>
        <v/>
      </c>
    </row>
    <row r="123" spans="1:3" x14ac:dyDescent="0.3">
      <c r="A123" s="235">
        <f>'Cut-off 5 copies'!C129</f>
        <v>0</v>
      </c>
      <c r="B123" s="235" t="e">
        <f t="shared" si="1"/>
        <v>#NUM!</v>
      </c>
      <c r="C123" s="245" t="str">
        <f>IF('Cut-off 5 copies'!K129=" ", " ", 'Cut-off 5 copies'!K129)</f>
        <v/>
      </c>
    </row>
    <row r="124" spans="1:3" x14ac:dyDescent="0.3">
      <c r="A124" s="235">
        <f>'Cut-off 5 copies'!C130</f>
        <v>0</v>
      </c>
      <c r="B124" s="235" t="e">
        <f t="shared" si="1"/>
        <v>#NUM!</v>
      </c>
      <c r="C124" s="245" t="str">
        <f>IF('Cut-off 5 copies'!K130=" ", " ", 'Cut-off 5 copies'!K130)</f>
        <v/>
      </c>
    </row>
    <row r="125" spans="1:3" x14ac:dyDescent="0.3">
      <c r="A125" s="235">
        <f>'Cut-off 5 copies'!C131</f>
        <v>0</v>
      </c>
      <c r="B125" s="235" t="e">
        <f t="shared" si="1"/>
        <v>#NUM!</v>
      </c>
      <c r="C125" s="245" t="str">
        <f>IF('Cut-off 5 copies'!K131=" ", " ", 'Cut-off 5 copies'!K131)</f>
        <v/>
      </c>
    </row>
    <row r="126" spans="1:3" x14ac:dyDescent="0.3">
      <c r="A126" s="235">
        <f>'Cut-off 5 copies'!C132</f>
        <v>0</v>
      </c>
      <c r="B126" s="235" t="e">
        <f t="shared" si="1"/>
        <v>#NUM!</v>
      </c>
      <c r="C126" s="245" t="str">
        <f>IF('Cut-off 5 copies'!K132=" ", " ", 'Cut-off 5 copies'!K132)</f>
        <v/>
      </c>
    </row>
    <row r="127" spans="1:3" x14ac:dyDescent="0.3">
      <c r="A127" s="235">
        <f>'Cut-off 5 copies'!C133</f>
        <v>0</v>
      </c>
      <c r="B127" s="235" t="e">
        <f t="shared" si="1"/>
        <v>#NUM!</v>
      </c>
      <c r="C127" s="245" t="str">
        <f>IF('Cut-off 5 copies'!K133=" ", " ", 'Cut-off 5 copies'!K133)</f>
        <v/>
      </c>
    </row>
    <row r="128" spans="1:3" x14ac:dyDescent="0.3">
      <c r="A128" s="235">
        <f>'Cut-off 5 copies'!C134</f>
        <v>0</v>
      </c>
      <c r="B128" s="235" t="e">
        <f t="shared" si="1"/>
        <v>#NUM!</v>
      </c>
      <c r="C128" s="245" t="str">
        <f>IF('Cut-off 5 copies'!K134=" ", " ", 'Cut-off 5 copies'!K134)</f>
        <v/>
      </c>
    </row>
    <row r="129" spans="1:8" x14ac:dyDescent="0.3">
      <c r="A129" s="235">
        <f>'Cut-off 5 copies'!C135</f>
        <v>0</v>
      </c>
      <c r="B129" s="235" t="e">
        <f t="shared" si="1"/>
        <v>#NUM!</v>
      </c>
      <c r="C129" s="245" t="str">
        <f>IF('Cut-off 5 copies'!K135=" ", " ", 'Cut-off 5 copies'!K135)</f>
        <v/>
      </c>
    </row>
    <row r="130" spans="1:8" x14ac:dyDescent="0.3">
      <c r="A130" s="235">
        <f>'Cut-off 5 copies'!C136</f>
        <v>0</v>
      </c>
      <c r="B130" s="235" t="e">
        <f t="shared" si="1"/>
        <v>#NUM!</v>
      </c>
      <c r="C130" s="245" t="str">
        <f>IF('Cut-off 5 copies'!K136=" ", " ", 'Cut-off 5 copies'!K136)</f>
        <v/>
      </c>
    </row>
    <row r="131" spans="1:8" x14ac:dyDescent="0.3">
      <c r="A131" s="235">
        <f>'Cut-off 5 copies'!C137</f>
        <v>0</v>
      </c>
      <c r="B131" s="235" t="e">
        <f t="shared" si="1"/>
        <v>#NUM!</v>
      </c>
      <c r="C131" s="245" t="str">
        <f>IF('Cut-off 5 copies'!K137=" ", " ", 'Cut-off 5 copies'!K137)</f>
        <v/>
      </c>
    </row>
    <row r="132" spans="1:8" x14ac:dyDescent="0.3">
      <c r="A132" s="235">
        <f>'Cut-off 5 copies'!C138</f>
        <v>0</v>
      </c>
      <c r="B132" s="235" t="e">
        <f t="shared" ref="B132:B145" si="2">LOG(A132,10)</f>
        <v>#NUM!</v>
      </c>
      <c r="C132" s="245" t="str">
        <f>IF('Cut-off 5 copies'!K138=" ", " ", 'Cut-off 5 copies'!K138)</f>
        <v/>
      </c>
    </row>
    <row r="133" spans="1:8" x14ac:dyDescent="0.3">
      <c r="A133" s="235">
        <f>'Cut-off 5 copies'!C139</f>
        <v>0</v>
      </c>
      <c r="B133" s="235" t="e">
        <f t="shared" si="2"/>
        <v>#NUM!</v>
      </c>
      <c r="C133" s="245" t="str">
        <f>IF('Cut-off 5 copies'!K139=" ", " ", 'Cut-off 5 copies'!K139)</f>
        <v/>
      </c>
    </row>
    <row r="134" spans="1:8" x14ac:dyDescent="0.3">
      <c r="A134" s="235">
        <f>'Cut-off 5 copies'!C140</f>
        <v>0</v>
      </c>
      <c r="B134" s="235" t="e">
        <f t="shared" si="2"/>
        <v>#NUM!</v>
      </c>
      <c r="C134" s="245" t="str">
        <f>IF('Cut-off 5 copies'!K140=" ", " ", 'Cut-off 5 copies'!K140)</f>
        <v/>
      </c>
    </row>
    <row r="135" spans="1:8" x14ac:dyDescent="0.3">
      <c r="A135" s="235">
        <f>'Cut-off 5 copies'!C141</f>
        <v>0</v>
      </c>
      <c r="B135" s="235" t="e">
        <f t="shared" si="2"/>
        <v>#NUM!</v>
      </c>
      <c r="C135" s="245" t="str">
        <f>IF('Cut-off 5 copies'!K141=" ", " ", 'Cut-off 5 copies'!K141)</f>
        <v/>
      </c>
    </row>
    <row r="136" spans="1:8" x14ac:dyDescent="0.3">
      <c r="A136" s="235">
        <f>'Cut-off 5 copies'!C142</f>
        <v>0</v>
      </c>
      <c r="B136" s="235" t="e">
        <f t="shared" si="2"/>
        <v>#NUM!</v>
      </c>
      <c r="C136" s="245" t="str">
        <f>IF('Cut-off 5 copies'!K142=" ", " ", 'Cut-off 5 copies'!K142)</f>
        <v/>
      </c>
    </row>
    <row r="137" spans="1:8" x14ac:dyDescent="0.3">
      <c r="A137" s="235">
        <f>'Cut-off 5 copies'!C143</f>
        <v>0</v>
      </c>
      <c r="B137" s="235" t="e">
        <f t="shared" si="2"/>
        <v>#NUM!</v>
      </c>
      <c r="C137" s="245" t="str">
        <f>IF('Cut-off 5 copies'!K143=" ", " ", 'Cut-off 5 copies'!K143)</f>
        <v/>
      </c>
    </row>
    <row r="138" spans="1:8" x14ac:dyDescent="0.3">
      <c r="A138" s="235">
        <f>'Cut-off 5 copies'!C144</f>
        <v>0</v>
      </c>
      <c r="B138" s="235" t="e">
        <f t="shared" si="2"/>
        <v>#NUM!</v>
      </c>
      <c r="C138" s="245" t="str">
        <f>IF('Cut-off 5 copies'!K144=" ", " ", 'Cut-off 5 copies'!K144)</f>
        <v/>
      </c>
    </row>
    <row r="139" spans="1:8" x14ac:dyDescent="0.3">
      <c r="A139" s="235">
        <f>'Cut-off 5 copies'!C145</f>
        <v>0</v>
      </c>
      <c r="B139" s="235" t="e">
        <f t="shared" si="2"/>
        <v>#NUM!</v>
      </c>
      <c r="C139" s="245" t="str">
        <f>IF('Cut-off 5 copies'!K145=" ", " ", 'Cut-off 5 copies'!K145)</f>
        <v/>
      </c>
    </row>
    <row r="140" spans="1:8" x14ac:dyDescent="0.3">
      <c r="A140" s="235">
        <f>'Cut-off 5 copies'!C146</f>
        <v>0</v>
      </c>
      <c r="B140" s="235" t="e">
        <f t="shared" si="2"/>
        <v>#NUM!</v>
      </c>
      <c r="C140" s="245" t="str">
        <f>IF('Cut-off 5 copies'!K146=" ", " ", 'Cut-off 5 copies'!K146)</f>
        <v/>
      </c>
    </row>
    <row r="141" spans="1:8" x14ac:dyDescent="0.3">
      <c r="A141" s="235">
        <f>'Cut-off 5 copies'!C147</f>
        <v>0</v>
      </c>
      <c r="B141" s="235" t="e">
        <f t="shared" si="2"/>
        <v>#NUM!</v>
      </c>
      <c r="C141" s="245" t="str">
        <f>IF('Cut-off 5 copies'!K147=" ", " ", 'Cut-off 5 copies'!K147)</f>
        <v/>
      </c>
    </row>
    <row r="142" spans="1:8" x14ac:dyDescent="0.3">
      <c r="A142" s="235">
        <f>'Cut-off 5 copies'!C148</f>
        <v>0</v>
      </c>
      <c r="B142" s="235" t="e">
        <f t="shared" si="2"/>
        <v>#NUM!</v>
      </c>
      <c r="C142" s="245" t="str">
        <f>IF('Cut-off 5 copies'!K148=" ", " ", 'Cut-off 5 copies'!K148)</f>
        <v/>
      </c>
      <c r="E142" t="s">
        <v>162</v>
      </c>
      <c r="H142" t="e">
        <f>SLOPE(B2:B145,C2:C145)</f>
        <v>#NUM!</v>
      </c>
    </row>
    <row r="143" spans="1:8" x14ac:dyDescent="0.3">
      <c r="A143" s="235">
        <f>'Cut-off 5 copies'!C149</f>
        <v>0</v>
      </c>
      <c r="B143" s="235" t="e">
        <f t="shared" si="2"/>
        <v>#NUM!</v>
      </c>
      <c r="C143" s="245" t="str">
        <f>IF('Cut-off 5 copies'!K149=" ", " ", 'Cut-off 5 copies'!K149)</f>
        <v/>
      </c>
      <c r="E143" t="s">
        <v>159</v>
      </c>
      <c r="H143" t="e">
        <f>INTERCEPT(B2:B145,C2:C145)</f>
        <v>#NUM!</v>
      </c>
    </row>
    <row r="144" spans="1:8" x14ac:dyDescent="0.3">
      <c r="A144" s="235">
        <f>'Cut-off 5 copies'!C150</f>
        <v>0</v>
      </c>
      <c r="B144" s="235" t="e">
        <f t="shared" si="2"/>
        <v>#NUM!</v>
      </c>
      <c r="C144" s="245" t="str">
        <f>IF('Cut-off 5 copies'!K150=" ", " ", 'Cut-off 5 copies'!K150)</f>
        <v/>
      </c>
      <c r="E144" t="s">
        <v>175</v>
      </c>
      <c r="H144" t="e">
        <f>10^((H142*'Cut-off 5 copies'!AD113)+H143)</f>
        <v>#NUM!</v>
      </c>
    </row>
    <row r="145" spans="1:3" x14ac:dyDescent="0.3">
      <c r="A145" s="235">
        <f>'Cut-off 5 copies'!C151</f>
        <v>0</v>
      </c>
      <c r="B145" s="235" t="e">
        <f t="shared" si="2"/>
        <v>#NUM!</v>
      </c>
      <c r="C145" s="245" t="str">
        <f>IF('Cut-off 5 copies'!K151=" ", " ", 'Cut-off 5 copies'!K151)</f>
        <v/>
      </c>
    </row>
    <row r="146" spans="1:3" x14ac:dyDescent="0.3">
      <c r="A146" s="235"/>
    </row>
    <row r="147" spans="1:3" x14ac:dyDescent="0.3">
      <c r="A147" s="235"/>
    </row>
    <row r="148" spans="1:3" x14ac:dyDescent="0.3">
      <c r="A148" s="235"/>
    </row>
    <row r="149" spans="1:3" x14ac:dyDescent="0.3">
      <c r="A149" s="235"/>
    </row>
    <row r="150" spans="1:3" x14ac:dyDescent="0.3">
      <c r="A150" s="235"/>
    </row>
    <row r="151" spans="1:3" x14ac:dyDescent="0.3">
      <c r="A151" s="235"/>
    </row>
    <row r="152" spans="1:3" x14ac:dyDescent="0.3">
      <c r="A152" s="2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6" zoomScaleNormal="86" workbookViewId="0">
      <selection activeCell="D62" sqref="D62"/>
    </sheetView>
  </sheetViews>
  <sheetFormatPr baseColWidth="10" defaultColWidth="11.5546875" defaultRowHeight="14.4" x14ac:dyDescent="0.3"/>
  <cols>
    <col min="1" max="1" width="6.109375" style="247" bestFit="1" customWidth="1"/>
    <col min="2" max="2" width="15" style="247" customWidth="1"/>
    <col min="3" max="3" width="11.5546875" style="247" customWidth="1"/>
    <col min="4" max="4" width="15.109375" style="247" customWidth="1"/>
    <col min="5" max="6" width="15" style="247" customWidth="1"/>
    <col min="7" max="16384" width="11.5546875" style="247"/>
  </cols>
  <sheetData>
    <row r="1" spans="1:16" ht="16.2" thickBot="1" x14ac:dyDescent="0.35">
      <c r="A1" s="249"/>
      <c r="B1" s="282">
        <v>640</v>
      </c>
      <c r="C1" s="250"/>
      <c r="D1" s="277">
        <v>160</v>
      </c>
      <c r="E1" s="250"/>
      <c r="F1" s="293">
        <v>40</v>
      </c>
      <c r="G1" s="250"/>
      <c r="H1" s="248"/>
      <c r="I1" s="248"/>
      <c r="J1" s="248"/>
      <c r="K1" s="248"/>
      <c r="L1" s="248"/>
      <c r="M1" s="248"/>
      <c r="N1" s="248"/>
      <c r="O1" s="248"/>
      <c r="P1" s="248"/>
    </row>
    <row r="2" spans="1:16" x14ac:dyDescent="0.3">
      <c r="A2" s="346" t="s">
        <v>0</v>
      </c>
      <c r="B2" s="283" t="str">
        <f>IF('Run 1'!C11="","",'Run 1'!C11)</f>
        <v/>
      </c>
      <c r="C2" s="250"/>
      <c r="D2" s="278" t="str">
        <f>IF('Run 1'!C14="","",'Run 1'!C14)</f>
        <v/>
      </c>
      <c r="E2" s="250"/>
      <c r="F2" s="294" t="str">
        <f>IF('Run 1'!C17="","",'Run 1'!C17)</f>
        <v/>
      </c>
      <c r="G2" s="250"/>
      <c r="H2" s="248"/>
      <c r="I2" s="248"/>
      <c r="J2" s="248"/>
      <c r="K2" s="248"/>
      <c r="L2" s="248"/>
      <c r="M2" s="248"/>
      <c r="N2" s="248"/>
      <c r="O2" s="248"/>
      <c r="P2" s="248"/>
    </row>
    <row r="3" spans="1:16" x14ac:dyDescent="0.3">
      <c r="A3" s="347"/>
      <c r="B3" s="284" t="str">
        <f>IF('Run 1'!C12="","",'Run 1'!C12)</f>
        <v/>
      </c>
      <c r="C3" s="250"/>
      <c r="D3" s="279" t="str">
        <f>IF('Run 1'!C15="","",'Run 1'!C15)</f>
        <v/>
      </c>
      <c r="E3" s="250"/>
      <c r="F3" s="295" t="str">
        <f>IF('Run 1'!C18="","",'Run 1'!C18)</f>
        <v/>
      </c>
      <c r="G3" s="250"/>
      <c r="H3" s="248"/>
      <c r="I3" s="248"/>
      <c r="J3" s="248"/>
      <c r="K3" s="248"/>
      <c r="L3" s="248"/>
      <c r="M3" s="248"/>
      <c r="N3" s="248"/>
      <c r="O3" s="248"/>
      <c r="P3" s="248"/>
    </row>
    <row r="4" spans="1:16" x14ac:dyDescent="0.3">
      <c r="A4" s="347"/>
      <c r="B4" s="285" t="str">
        <f>IF('Run 1'!C13="","",'Run 1'!C13)</f>
        <v/>
      </c>
      <c r="C4" s="250"/>
      <c r="D4" s="280" t="str">
        <f>IF('Run 1'!C16="","",'Run 1'!C16)</f>
        <v/>
      </c>
      <c r="E4" s="250"/>
      <c r="F4" s="296" t="str">
        <f>IF('Run 1'!C19="","",'Run 1'!C19)</f>
        <v/>
      </c>
      <c r="G4" s="250"/>
      <c r="H4" s="248"/>
      <c r="I4" s="248"/>
      <c r="J4" s="248"/>
      <c r="K4" s="248"/>
      <c r="L4" s="248"/>
      <c r="M4" s="248"/>
      <c r="N4" s="248"/>
      <c r="O4" s="248"/>
      <c r="P4" s="248"/>
    </row>
    <row r="5" spans="1:16" x14ac:dyDescent="0.3">
      <c r="A5" s="347"/>
      <c r="B5" s="284" t="str">
        <f>IF('Run 1'!C20="","",'Run 1'!C20)</f>
        <v/>
      </c>
      <c r="C5" s="250"/>
      <c r="D5" s="279" t="str">
        <f>IF('Run 1'!C23="","",'Run 1'!C23)</f>
        <v/>
      </c>
      <c r="E5" s="250"/>
      <c r="F5" s="295" t="str">
        <f>IF('Run 1'!C26="","",'Run 1'!C26)</f>
        <v/>
      </c>
      <c r="G5" s="250"/>
      <c r="H5" s="248"/>
      <c r="I5" s="248"/>
      <c r="J5" s="248"/>
      <c r="K5" s="248"/>
      <c r="L5" s="248"/>
      <c r="M5" s="248"/>
      <c r="N5" s="248"/>
      <c r="O5" s="248"/>
      <c r="P5" s="248"/>
    </row>
    <row r="6" spans="1:16" x14ac:dyDescent="0.3">
      <c r="A6" s="347"/>
      <c r="B6" s="284" t="str">
        <f>IF('Run 1'!C21="","",'Run 1'!C21)</f>
        <v/>
      </c>
      <c r="C6" s="250"/>
      <c r="D6" s="279" t="str">
        <f>IF('Run 1'!C24="","",'Run 1'!C24)</f>
        <v/>
      </c>
      <c r="E6" s="250"/>
      <c r="F6" s="295" t="str">
        <f>IF('Run 1'!C27="","",'Run 1'!C27)</f>
        <v/>
      </c>
      <c r="G6" s="250"/>
      <c r="H6" s="248"/>
      <c r="I6" s="248"/>
      <c r="J6" s="248"/>
      <c r="K6" s="248"/>
      <c r="L6" s="248"/>
      <c r="M6" s="248"/>
      <c r="N6" s="248"/>
      <c r="O6" s="248"/>
      <c r="P6" s="248"/>
    </row>
    <row r="7" spans="1:16" x14ac:dyDescent="0.3">
      <c r="A7" s="347"/>
      <c r="B7" s="285" t="str">
        <f>IF('Run 1'!C22="","",'Run 1'!C22)</f>
        <v/>
      </c>
      <c r="C7" s="250"/>
      <c r="D7" s="280" t="str">
        <f>IF('Run 1'!C25="","",'Run 1'!C25)</f>
        <v/>
      </c>
      <c r="E7" s="250"/>
      <c r="F7" s="296" t="str">
        <f>IF('Run 1'!C28="","",'Run 1'!C28)</f>
        <v/>
      </c>
      <c r="G7" s="250"/>
      <c r="H7" s="248"/>
      <c r="I7" s="248"/>
      <c r="J7" s="248"/>
      <c r="K7" s="248"/>
      <c r="L7" s="248"/>
      <c r="M7" s="248"/>
      <c r="N7" s="248"/>
      <c r="O7" s="248"/>
      <c r="P7" s="248"/>
    </row>
    <row r="8" spans="1:16" x14ac:dyDescent="0.3">
      <c r="A8" s="347"/>
      <c r="B8" s="284" t="str">
        <f>IF('Run 1'!C29="","",'Run 1'!C29)</f>
        <v/>
      </c>
      <c r="C8" s="250"/>
      <c r="D8" s="279" t="str">
        <f>IF('Run 1'!C32="","",'Run 1'!C32)</f>
        <v/>
      </c>
      <c r="E8" s="250"/>
      <c r="F8" s="295" t="str">
        <f>IF('Run 1'!C35="","",'Run 1'!C35)</f>
        <v/>
      </c>
      <c r="G8" s="250"/>
      <c r="H8" s="248"/>
      <c r="I8" s="248"/>
      <c r="J8" s="248"/>
      <c r="K8" s="248"/>
      <c r="L8" s="248"/>
      <c r="M8" s="248"/>
      <c r="N8" s="248"/>
      <c r="O8" s="248"/>
      <c r="P8" s="248"/>
    </row>
    <row r="9" spans="1:16" x14ac:dyDescent="0.3">
      <c r="A9" s="347"/>
      <c r="B9" s="284" t="str">
        <f>IF('Run 1'!C30="","",'Run 1'!C30)</f>
        <v/>
      </c>
      <c r="C9" s="250"/>
      <c r="D9" s="279" t="str">
        <f>IF('Run 1'!C33="","",'Run 1'!C33)</f>
        <v/>
      </c>
      <c r="E9" s="250"/>
      <c r="F9" s="295" t="str">
        <f>IF('Run 1'!C36="","",'Run 1'!C36)</f>
        <v/>
      </c>
      <c r="G9" s="250"/>
      <c r="H9" s="248"/>
      <c r="I9" s="248"/>
      <c r="J9" s="248"/>
      <c r="K9" s="248"/>
      <c r="L9" s="248"/>
      <c r="M9" s="248"/>
      <c r="N9" s="248"/>
      <c r="O9" s="248"/>
      <c r="P9" s="248"/>
    </row>
    <row r="10" spans="1:16" x14ac:dyDescent="0.3">
      <c r="A10" s="347"/>
      <c r="B10" s="285" t="str">
        <f>IF('Run 1'!C31="","",'Run 1'!C31)</f>
        <v/>
      </c>
      <c r="C10" s="250"/>
      <c r="D10" s="280" t="str">
        <f>IF('Run 1'!C34="","",'Run 1'!C34)</f>
        <v/>
      </c>
      <c r="E10" s="250"/>
      <c r="F10" s="296" t="str">
        <f>IF('Run 1'!C37="","",'Run 1'!C37)</f>
        <v/>
      </c>
      <c r="G10" s="250"/>
      <c r="H10" s="248"/>
      <c r="I10" s="248"/>
      <c r="J10" s="248"/>
      <c r="K10" s="248"/>
      <c r="L10" s="248"/>
      <c r="M10" s="248"/>
      <c r="N10" s="248"/>
      <c r="O10" s="248"/>
      <c r="P10" s="248"/>
    </row>
    <row r="11" spans="1:16" x14ac:dyDescent="0.3">
      <c r="A11" s="347"/>
      <c r="B11" s="284" t="str">
        <f>IF('Run 1'!C38="","",'Run 1'!C38)</f>
        <v/>
      </c>
      <c r="C11" s="250"/>
      <c r="D11" s="279" t="str">
        <f>IF('Run 1'!C41="","",'Run 1'!C41)</f>
        <v/>
      </c>
      <c r="E11" s="250"/>
      <c r="F11" s="295" t="str">
        <f>IF('Run 1'!C44="","",'Run 1'!C44)</f>
        <v/>
      </c>
      <c r="G11" s="250"/>
      <c r="H11" s="248"/>
      <c r="I11" s="248"/>
      <c r="J11" s="248"/>
      <c r="K11" s="248"/>
      <c r="L11" s="248"/>
      <c r="M11" s="248"/>
      <c r="N11" s="248"/>
      <c r="O11" s="248"/>
      <c r="P11" s="248"/>
    </row>
    <row r="12" spans="1:16" x14ac:dyDescent="0.3">
      <c r="A12" s="347"/>
      <c r="B12" s="284" t="str">
        <f>IF('Run 1'!C39="","",'Run 1'!C39)</f>
        <v/>
      </c>
      <c r="C12" s="250"/>
      <c r="D12" s="279" t="str">
        <f>IF('Run 1'!C42="","",'Run 1'!C42)</f>
        <v/>
      </c>
      <c r="E12" s="250"/>
      <c r="F12" s="295" t="str">
        <f>IF('Run 1'!C45="","",'Run 1'!C45)</f>
        <v/>
      </c>
      <c r="G12" s="250"/>
      <c r="H12" s="248"/>
      <c r="I12" s="248"/>
      <c r="J12" s="248"/>
      <c r="K12" s="248"/>
      <c r="L12" s="248"/>
      <c r="M12" s="248"/>
      <c r="N12" s="248"/>
      <c r="O12" s="248"/>
      <c r="P12" s="248"/>
    </row>
    <row r="13" spans="1:16" ht="15" thickBot="1" x14ac:dyDescent="0.35">
      <c r="A13" s="348"/>
      <c r="B13" s="286" t="str">
        <f>IF('Run 1'!C40="","",'Run 1'!C40)</f>
        <v/>
      </c>
      <c r="C13" s="250"/>
      <c r="D13" s="281" t="str">
        <f>IF('Run 1'!C43="","",'Run 1'!C43)</f>
        <v/>
      </c>
      <c r="E13" s="250"/>
      <c r="F13" s="297" t="str">
        <f>IF('Run 1'!C46="","",'Run 1'!C46)</f>
        <v/>
      </c>
      <c r="G13" s="250"/>
      <c r="H13" s="248"/>
      <c r="I13" s="248"/>
      <c r="J13" s="248"/>
      <c r="K13" s="248"/>
      <c r="L13" s="248"/>
      <c r="M13" s="248"/>
      <c r="N13" s="248"/>
      <c r="O13" s="248"/>
      <c r="P13" s="248"/>
    </row>
    <row r="14" spans="1:16" x14ac:dyDescent="0.3">
      <c r="A14" s="349" t="s">
        <v>45</v>
      </c>
      <c r="B14" s="284" t="str">
        <f>IF('Run 2'!C11="","",'Run 2'!C11)</f>
        <v/>
      </c>
      <c r="C14" s="250"/>
      <c r="D14" s="279" t="str">
        <f>IF('Run 2'!C14="","",'Run 2'!C14)</f>
        <v/>
      </c>
      <c r="E14" s="250"/>
      <c r="F14" s="295" t="str">
        <f>IF('Run 2'!C17="","",'Run 2'!C17)</f>
        <v/>
      </c>
      <c r="G14" s="250"/>
      <c r="H14" s="248"/>
      <c r="I14" s="248"/>
      <c r="J14" s="248"/>
      <c r="K14" s="248"/>
      <c r="L14" s="248"/>
      <c r="M14" s="248"/>
      <c r="N14" s="248"/>
      <c r="O14" s="248"/>
      <c r="P14" s="248"/>
    </row>
    <row r="15" spans="1:16" x14ac:dyDescent="0.3">
      <c r="A15" s="350"/>
      <c r="B15" s="284" t="str">
        <f>IF('Run 2'!C12="","",'Run 2'!C12)</f>
        <v/>
      </c>
      <c r="C15" s="250"/>
      <c r="D15" s="279" t="str">
        <f>IF('Run 2'!C15="","",'Run 2'!C15)</f>
        <v/>
      </c>
      <c r="E15" s="250"/>
      <c r="F15" s="295" t="str">
        <f>IF('Run 2'!C18="","",'Run 2'!C18)</f>
        <v/>
      </c>
      <c r="G15" s="250"/>
      <c r="H15" s="248"/>
      <c r="I15" s="248"/>
      <c r="J15" s="248"/>
      <c r="K15" s="248"/>
      <c r="L15" s="248"/>
      <c r="M15" s="248"/>
      <c r="N15" s="248"/>
      <c r="O15" s="248"/>
      <c r="P15" s="248"/>
    </row>
    <row r="16" spans="1:16" x14ac:dyDescent="0.3">
      <c r="A16" s="350"/>
      <c r="B16" s="285" t="str">
        <f>IF('Run 2'!C13="","",'Run 2'!C13)</f>
        <v/>
      </c>
      <c r="C16" s="250"/>
      <c r="D16" s="280" t="str">
        <f>IF('Run 2'!C16="","",'Run 2'!C16)</f>
        <v/>
      </c>
      <c r="E16" s="250"/>
      <c r="F16" s="296" t="str">
        <f>IF('Run 2'!C19="","",'Run 2'!C19)</f>
        <v/>
      </c>
      <c r="G16" s="250"/>
      <c r="H16" s="248"/>
      <c r="I16" s="248"/>
      <c r="J16" s="248"/>
      <c r="K16" s="248"/>
      <c r="L16" s="248"/>
      <c r="M16" s="248"/>
      <c r="N16" s="248"/>
      <c r="O16" s="248"/>
      <c r="P16" s="248"/>
    </row>
    <row r="17" spans="1:16" x14ac:dyDescent="0.3">
      <c r="A17" s="350"/>
      <c r="B17" s="284" t="str">
        <f>IF('Run 2'!C20="","",'Run 2'!C20)</f>
        <v/>
      </c>
      <c r="C17" s="250"/>
      <c r="D17" s="279" t="str">
        <f>IF('Run 2'!C23="","",'Run 2'!C23)</f>
        <v/>
      </c>
      <c r="E17" s="250"/>
      <c r="F17" s="295" t="str">
        <f>IF('Run 2'!C26="","",'Run 2'!C26)</f>
        <v/>
      </c>
      <c r="G17" s="250"/>
      <c r="H17" s="248"/>
      <c r="I17" s="248"/>
      <c r="J17" s="248"/>
      <c r="K17" s="248"/>
      <c r="L17" s="248"/>
      <c r="M17" s="248"/>
      <c r="N17" s="248"/>
      <c r="O17" s="248"/>
      <c r="P17" s="248"/>
    </row>
    <row r="18" spans="1:16" x14ac:dyDescent="0.3">
      <c r="A18" s="350"/>
      <c r="B18" s="284" t="str">
        <f>IF('Run 2'!C21="","",'Run 2'!C21)</f>
        <v/>
      </c>
      <c r="C18" s="250"/>
      <c r="D18" s="279" t="str">
        <f>IF('Run 2'!C24="","",'Run 2'!C24)</f>
        <v/>
      </c>
      <c r="E18" s="250"/>
      <c r="F18" s="295" t="str">
        <f>IF('Run 2'!C27="","",'Run 2'!C27)</f>
        <v/>
      </c>
      <c r="G18" s="250"/>
      <c r="H18" s="248"/>
      <c r="I18" s="248"/>
      <c r="J18" s="248"/>
      <c r="K18" s="248"/>
      <c r="L18" s="248"/>
      <c r="M18" s="248"/>
      <c r="N18" s="248"/>
      <c r="O18" s="248"/>
      <c r="P18" s="248"/>
    </row>
    <row r="19" spans="1:16" x14ac:dyDescent="0.3">
      <c r="A19" s="350"/>
      <c r="B19" s="285" t="str">
        <f>IF('Run 2'!C22="","",'Run 2'!C22)</f>
        <v/>
      </c>
      <c r="C19" s="250"/>
      <c r="D19" s="280" t="str">
        <f>IF('Run 2'!C25="","",'Run 2'!C25)</f>
        <v/>
      </c>
      <c r="E19" s="250"/>
      <c r="F19" s="296" t="str">
        <f>IF('Run 2'!C28="","",'Run 2'!C28)</f>
        <v/>
      </c>
      <c r="G19" s="250"/>
      <c r="H19" s="248"/>
      <c r="I19" s="248"/>
      <c r="J19" s="248"/>
      <c r="K19" s="248"/>
      <c r="L19" s="248"/>
      <c r="M19" s="248"/>
      <c r="N19" s="248"/>
      <c r="O19" s="248"/>
      <c r="P19" s="248"/>
    </row>
    <row r="20" spans="1:16" x14ac:dyDescent="0.3">
      <c r="A20" s="350"/>
      <c r="B20" s="284" t="str">
        <f>IF('Run 2'!C29="","",'Run 2'!C29)</f>
        <v/>
      </c>
      <c r="C20" s="250"/>
      <c r="D20" s="279" t="str">
        <f>IF('Run 2'!C32="","",'Run 2'!C32)</f>
        <v/>
      </c>
      <c r="E20" s="250"/>
      <c r="F20" s="295" t="str">
        <f>IF('Run 2'!C35="","",'Run 2'!C35)</f>
        <v/>
      </c>
      <c r="G20" s="250"/>
      <c r="H20" s="248"/>
      <c r="I20" s="248"/>
      <c r="J20" s="248"/>
      <c r="K20" s="248"/>
      <c r="L20" s="248"/>
      <c r="M20" s="248"/>
      <c r="N20" s="248"/>
      <c r="O20" s="248"/>
      <c r="P20" s="248"/>
    </row>
    <row r="21" spans="1:16" x14ac:dyDescent="0.3">
      <c r="A21" s="350"/>
      <c r="B21" s="284" t="str">
        <f>IF('Run 2'!C30="","",'Run 2'!C30)</f>
        <v/>
      </c>
      <c r="C21" s="250"/>
      <c r="D21" s="279" t="str">
        <f>IF('Run 2'!C33="","",'Run 2'!C33)</f>
        <v/>
      </c>
      <c r="E21" s="250"/>
      <c r="F21" s="295" t="str">
        <f>IF('Run 2'!C36="","",'Run 2'!C36)</f>
        <v/>
      </c>
      <c r="G21" s="250"/>
      <c r="H21" s="248"/>
      <c r="I21" s="248"/>
      <c r="J21" s="248"/>
      <c r="K21" s="248"/>
      <c r="L21" s="248"/>
      <c r="M21" s="248"/>
      <c r="N21" s="248"/>
      <c r="O21" s="248"/>
      <c r="P21" s="248"/>
    </row>
    <row r="22" spans="1:16" x14ac:dyDescent="0.3">
      <c r="A22" s="350"/>
      <c r="B22" s="285" t="str">
        <f>IF('Run 2'!C31="","",'Run 2'!C31)</f>
        <v/>
      </c>
      <c r="C22" s="250"/>
      <c r="D22" s="280" t="str">
        <f>IF('Run 2'!C34="","",'Run 2'!C34)</f>
        <v/>
      </c>
      <c r="E22" s="250"/>
      <c r="F22" s="296" t="str">
        <f>IF('Run 2'!C37="","",'Run 2'!C37)</f>
        <v/>
      </c>
      <c r="G22" s="250"/>
      <c r="H22" s="248"/>
      <c r="I22" s="248"/>
      <c r="J22" s="248"/>
      <c r="K22" s="248"/>
      <c r="L22" s="248"/>
      <c r="M22" s="248"/>
      <c r="N22" s="248"/>
      <c r="O22" s="248"/>
      <c r="P22" s="248"/>
    </row>
    <row r="23" spans="1:16" x14ac:dyDescent="0.3">
      <c r="A23" s="350"/>
      <c r="B23" s="284" t="str">
        <f>IF('Run 2'!C38="","",'Run 2'!C38)</f>
        <v/>
      </c>
      <c r="C23" s="250"/>
      <c r="D23" s="279" t="str">
        <f>IF('Run 2'!C41="","",'Run 2'!C41)</f>
        <v/>
      </c>
      <c r="E23" s="250"/>
      <c r="F23" s="295" t="str">
        <f>IF('Run 2'!C44="","",'Run 2'!C44)</f>
        <v/>
      </c>
      <c r="G23" s="250"/>
      <c r="H23" s="248"/>
      <c r="I23" s="248"/>
      <c r="J23" s="248"/>
      <c r="K23" s="248"/>
      <c r="L23" s="248"/>
      <c r="M23" s="248"/>
      <c r="N23" s="248"/>
      <c r="O23" s="248"/>
      <c r="P23" s="248"/>
    </row>
    <row r="24" spans="1:16" x14ac:dyDescent="0.3">
      <c r="A24" s="350"/>
      <c r="B24" s="284" t="str">
        <f>IF('Run 2'!C39="","",'Run 2'!C39)</f>
        <v/>
      </c>
      <c r="C24" s="250"/>
      <c r="D24" s="279" t="str">
        <f>IF('Run 2'!C42="","",'Run 2'!C42)</f>
        <v/>
      </c>
      <c r="E24" s="250"/>
      <c r="F24" s="295" t="str">
        <f>IF('Run 2'!C45="","",'Run 2'!C45)</f>
        <v/>
      </c>
      <c r="G24" s="250"/>
      <c r="H24" s="248"/>
      <c r="I24" s="248"/>
      <c r="J24" s="248"/>
      <c r="K24" s="248"/>
      <c r="L24" s="248"/>
      <c r="M24" s="248"/>
      <c r="N24" s="248"/>
      <c r="O24" s="248"/>
      <c r="P24" s="248"/>
    </row>
    <row r="25" spans="1:16" ht="15" thickBot="1" x14ac:dyDescent="0.35">
      <c r="A25" s="351"/>
      <c r="B25" s="284" t="str">
        <f>IF('Run 2'!C40="","",'Run 2'!C40)</f>
        <v/>
      </c>
      <c r="C25" s="250"/>
      <c r="D25" s="279" t="str">
        <f>IF('Run 2'!C43="","",'Run 2'!C43)</f>
        <v/>
      </c>
      <c r="E25" s="250"/>
      <c r="F25" s="295" t="str">
        <f>IF('Run 2'!C46="","",'Run 2'!C46)</f>
        <v/>
      </c>
      <c r="G25" s="250"/>
      <c r="H25" s="248"/>
      <c r="I25" s="248"/>
      <c r="J25" s="248"/>
      <c r="K25" s="248"/>
      <c r="L25" s="248"/>
      <c r="M25" s="248"/>
      <c r="N25" s="248"/>
      <c r="O25" s="248"/>
      <c r="P25" s="248"/>
    </row>
    <row r="26" spans="1:16" x14ac:dyDescent="0.3">
      <c r="A26" s="346" t="s">
        <v>46</v>
      </c>
      <c r="B26" s="283" t="str">
        <f>IF('Run 3'!C11="","",'Run 3'!C11)</f>
        <v/>
      </c>
      <c r="C26" s="250"/>
      <c r="D26" s="278" t="str">
        <f>IF('Run 3'!C14="","",'Run 3'!C14)</f>
        <v/>
      </c>
      <c r="E26" s="250"/>
      <c r="F26" s="294" t="str">
        <f>IF('Run 3'!C17="","",'Run 3'!C17)</f>
        <v/>
      </c>
      <c r="G26" s="250"/>
      <c r="H26" s="248"/>
      <c r="I26" s="248"/>
      <c r="J26" s="248"/>
      <c r="K26" s="248"/>
      <c r="L26" s="248"/>
      <c r="M26" s="248"/>
      <c r="N26" s="248"/>
      <c r="O26" s="248"/>
      <c r="P26" s="248"/>
    </row>
    <row r="27" spans="1:16" x14ac:dyDescent="0.3">
      <c r="A27" s="347"/>
      <c r="B27" s="284" t="str">
        <f>IF('Run 3'!C12="","",'Run 3'!C12)</f>
        <v/>
      </c>
      <c r="C27" s="250"/>
      <c r="D27" s="279" t="str">
        <f>IF('Run 3'!C15="","",'Run 3'!C15)</f>
        <v/>
      </c>
      <c r="E27" s="250"/>
      <c r="F27" s="295" t="str">
        <f>IF('Run 3'!C18="","",'Run 3'!C18)</f>
        <v/>
      </c>
      <c r="G27" s="250"/>
      <c r="H27" s="248"/>
      <c r="I27" s="248"/>
      <c r="J27" s="248"/>
      <c r="K27" s="248"/>
      <c r="L27" s="248"/>
      <c r="M27" s="248"/>
      <c r="N27" s="248"/>
      <c r="O27" s="248"/>
      <c r="P27" s="248"/>
    </row>
    <row r="28" spans="1:16" x14ac:dyDescent="0.3">
      <c r="A28" s="347"/>
      <c r="B28" s="285" t="str">
        <f>IF('Run 3'!C13="","",'Run 3'!C13)</f>
        <v/>
      </c>
      <c r="C28" s="250"/>
      <c r="D28" s="280" t="str">
        <f>IF('Run 3'!C16="","",'Run 3'!C16)</f>
        <v/>
      </c>
      <c r="E28" s="250"/>
      <c r="F28" s="296" t="str">
        <f>IF('Run 3'!C19="","",'Run 3'!C19)</f>
        <v/>
      </c>
      <c r="G28" s="250"/>
      <c r="H28" s="248"/>
      <c r="I28" s="248"/>
      <c r="J28" s="248"/>
      <c r="K28" s="248"/>
      <c r="L28" s="248"/>
      <c r="M28" s="248"/>
      <c r="N28" s="248"/>
      <c r="O28" s="248"/>
      <c r="P28" s="248"/>
    </row>
    <row r="29" spans="1:16" x14ac:dyDescent="0.3">
      <c r="A29" s="347"/>
      <c r="B29" s="284" t="str">
        <f>IF('Run 3'!C20="","",'Run 3'!C20)</f>
        <v/>
      </c>
      <c r="C29" s="250"/>
      <c r="D29" s="279" t="str">
        <f>IF('Run 3'!C23="","",'Run 3'!C23)</f>
        <v/>
      </c>
      <c r="E29" s="250"/>
      <c r="F29" s="295" t="str">
        <f>IF('Run 3'!C26="","",'Run 3'!C26)</f>
        <v/>
      </c>
      <c r="G29" s="250"/>
      <c r="H29" s="248"/>
      <c r="I29" s="248"/>
      <c r="J29" s="248"/>
      <c r="K29" s="248"/>
      <c r="L29" s="248"/>
      <c r="M29" s="248"/>
      <c r="N29" s="248"/>
      <c r="O29" s="248"/>
      <c r="P29" s="248"/>
    </row>
    <row r="30" spans="1:16" x14ac:dyDescent="0.3">
      <c r="A30" s="347"/>
      <c r="B30" s="284" t="str">
        <f>IF('Run 3'!C21="","",'Run 3'!C21)</f>
        <v/>
      </c>
      <c r="C30" s="250"/>
      <c r="D30" s="279" t="str">
        <f>IF('Run 3'!C24="","",'Run 3'!C24)</f>
        <v/>
      </c>
      <c r="E30" s="250"/>
      <c r="F30" s="295" t="str">
        <f>IF('Run 3'!C27="","",'Run 3'!C27)</f>
        <v/>
      </c>
      <c r="G30" s="250"/>
      <c r="H30" s="248"/>
      <c r="I30" s="248"/>
      <c r="J30" s="248"/>
      <c r="K30" s="248"/>
      <c r="L30" s="248"/>
      <c r="M30" s="248"/>
      <c r="N30" s="248"/>
      <c r="O30" s="248"/>
      <c r="P30" s="248"/>
    </row>
    <row r="31" spans="1:16" x14ac:dyDescent="0.3">
      <c r="A31" s="347"/>
      <c r="B31" s="285" t="str">
        <f>IF('Run 3'!C22="","",'Run 3'!C22)</f>
        <v/>
      </c>
      <c r="C31" s="250"/>
      <c r="D31" s="280" t="str">
        <f>IF('Run 3'!C25="","",'Run 3'!C25)</f>
        <v/>
      </c>
      <c r="E31" s="250"/>
      <c r="F31" s="296" t="str">
        <f>IF('Run 3'!C28="","",'Run 3'!C28)</f>
        <v/>
      </c>
      <c r="G31" s="250"/>
      <c r="H31" s="248"/>
      <c r="I31" s="248"/>
      <c r="J31" s="248"/>
      <c r="K31" s="248"/>
      <c r="L31" s="248"/>
      <c r="M31" s="248"/>
      <c r="N31" s="248"/>
      <c r="O31" s="248"/>
      <c r="P31" s="248"/>
    </row>
    <row r="32" spans="1:16" x14ac:dyDescent="0.3">
      <c r="A32" s="347"/>
      <c r="B32" s="284" t="str">
        <f>IF('Run 3'!C29="","",'Run 3'!C29)</f>
        <v/>
      </c>
      <c r="C32" s="250"/>
      <c r="D32" s="279" t="str">
        <f>IF('Run 3'!C32="","",'Run 3'!C32)</f>
        <v/>
      </c>
      <c r="E32" s="250"/>
      <c r="F32" s="295" t="str">
        <f>IF('Run 3'!C35="","",'Run 3'!C35)</f>
        <v/>
      </c>
      <c r="G32" s="250"/>
      <c r="H32" s="248"/>
      <c r="I32" s="248"/>
      <c r="J32" s="248"/>
      <c r="K32" s="248"/>
      <c r="L32" s="248"/>
      <c r="M32" s="248"/>
      <c r="N32" s="248"/>
      <c r="O32" s="248"/>
      <c r="P32" s="248"/>
    </row>
    <row r="33" spans="1:16" x14ac:dyDescent="0.3">
      <c r="A33" s="347"/>
      <c r="B33" s="284" t="str">
        <f>IF('Run 3'!C30="","",'Run 3'!C30)</f>
        <v/>
      </c>
      <c r="C33" s="250"/>
      <c r="D33" s="279" t="str">
        <f>IF('Run 3'!C33="","",'Run 3'!C33)</f>
        <v/>
      </c>
      <c r="E33" s="250"/>
      <c r="F33" s="295" t="str">
        <f>IF('Run 3'!C36="","",'Run 3'!C36)</f>
        <v/>
      </c>
      <c r="G33" s="250"/>
      <c r="H33" s="248"/>
      <c r="I33" s="248"/>
      <c r="J33" s="248"/>
      <c r="K33" s="248"/>
      <c r="L33" s="248"/>
      <c r="M33" s="248"/>
      <c r="N33" s="248"/>
      <c r="O33" s="248"/>
      <c r="P33" s="248"/>
    </row>
    <row r="34" spans="1:16" x14ac:dyDescent="0.3">
      <c r="A34" s="347"/>
      <c r="B34" s="285" t="str">
        <f>IF('Run 3'!C31="","",'Run 3'!C31)</f>
        <v/>
      </c>
      <c r="C34" s="250"/>
      <c r="D34" s="280" t="str">
        <f>IF('Run 3'!C34="","",'Run 3'!C34)</f>
        <v/>
      </c>
      <c r="E34" s="250"/>
      <c r="F34" s="296" t="str">
        <f>IF('Run 3'!C37="","",'Run 3'!C37)</f>
        <v/>
      </c>
      <c r="G34" s="250"/>
      <c r="H34" s="248"/>
      <c r="I34" s="248"/>
      <c r="J34" s="248"/>
      <c r="K34" s="248"/>
      <c r="L34" s="248"/>
      <c r="M34" s="248"/>
      <c r="N34" s="248"/>
      <c r="O34" s="248"/>
      <c r="P34" s="248"/>
    </row>
    <row r="35" spans="1:16" x14ac:dyDescent="0.3">
      <c r="A35" s="347"/>
      <c r="B35" s="284" t="str">
        <f>IF('Run 3'!C38="","",'Run 3'!C38)</f>
        <v/>
      </c>
      <c r="C35" s="250"/>
      <c r="D35" s="279" t="str">
        <f>IF('Run 3'!C41="","",'Run 3'!C41)</f>
        <v/>
      </c>
      <c r="E35" s="250"/>
      <c r="F35" s="295" t="str">
        <f>IF('Run 3'!C44="","",'Run 3'!C44)</f>
        <v/>
      </c>
      <c r="G35" s="250"/>
      <c r="H35" s="248"/>
      <c r="I35" s="248"/>
      <c r="J35" s="248"/>
      <c r="K35" s="248"/>
      <c r="L35" s="248"/>
      <c r="M35" s="248"/>
      <c r="N35" s="248"/>
      <c r="O35" s="248"/>
      <c r="P35" s="248"/>
    </row>
    <row r="36" spans="1:16" x14ac:dyDescent="0.3">
      <c r="A36" s="347"/>
      <c r="B36" s="284" t="str">
        <f>IF('Run 3'!C39="","",'Run 3'!C39)</f>
        <v/>
      </c>
      <c r="C36" s="250"/>
      <c r="D36" s="279" t="str">
        <f>IF('Run 3'!C42="","",'Run 3'!C42)</f>
        <v/>
      </c>
      <c r="E36" s="250"/>
      <c r="F36" s="295" t="str">
        <f>IF('Run 3'!C45="","",'Run 3'!C45)</f>
        <v/>
      </c>
      <c r="G36" s="250"/>
      <c r="H36" s="248"/>
      <c r="I36" s="248"/>
      <c r="J36" s="248"/>
      <c r="K36" s="248"/>
      <c r="L36" s="248"/>
      <c r="M36" s="248"/>
      <c r="N36" s="248"/>
      <c r="O36" s="248"/>
      <c r="P36" s="248"/>
    </row>
    <row r="37" spans="1:16" ht="15" thickBot="1" x14ac:dyDescent="0.35">
      <c r="A37" s="348"/>
      <c r="B37" s="284" t="str">
        <f>IF('Run 3'!C40="","",'Run 3'!C40)</f>
        <v/>
      </c>
      <c r="C37" s="250"/>
      <c r="D37" s="279" t="str">
        <f>IF('Run 3'!C43="","",'Run 3'!C43)</f>
        <v/>
      </c>
      <c r="E37" s="250"/>
      <c r="F37" s="295" t="str">
        <f>IF('Run 3'!C46="","",'Run 3'!C46)</f>
        <v/>
      </c>
      <c r="G37" s="250"/>
      <c r="H37" s="248"/>
      <c r="I37" s="248"/>
      <c r="J37" s="248"/>
      <c r="K37" s="248"/>
      <c r="L37" s="248"/>
      <c r="M37" s="248"/>
      <c r="N37" s="248"/>
      <c r="O37" s="248"/>
      <c r="P37" s="248"/>
    </row>
    <row r="38" spans="1:16" x14ac:dyDescent="0.3">
      <c r="A38" s="346" t="s">
        <v>47</v>
      </c>
      <c r="B38" s="283" t="str">
        <f>IF('Run 4'!C11="","",'Run 4'!C11)</f>
        <v/>
      </c>
      <c r="C38" s="250"/>
      <c r="D38" s="278" t="str">
        <f>IF('Run 4'!C14="","",'Run 4'!C14)</f>
        <v/>
      </c>
      <c r="E38" s="250"/>
      <c r="F38" s="294" t="str">
        <f>IF('Run 4'!C17="","",'Run 4'!C17)</f>
        <v/>
      </c>
      <c r="G38" s="250"/>
      <c r="H38" s="248"/>
      <c r="I38" s="248"/>
      <c r="J38" s="248"/>
      <c r="K38" s="248"/>
      <c r="L38" s="248"/>
      <c r="M38" s="248"/>
      <c r="N38" s="248"/>
      <c r="O38" s="248"/>
      <c r="P38" s="248"/>
    </row>
    <row r="39" spans="1:16" x14ac:dyDescent="0.3">
      <c r="A39" s="347"/>
      <c r="B39" s="284" t="str">
        <f>IF('Run 4'!C12="","",'Run 4'!C12)</f>
        <v/>
      </c>
      <c r="C39" s="250"/>
      <c r="D39" s="279" t="str">
        <f>IF('Run 4'!C15="","",'Run 4'!C15)</f>
        <v/>
      </c>
      <c r="E39" s="250"/>
      <c r="F39" s="295" t="str">
        <f>IF('Run 4'!C18="","",'Run 4'!C18)</f>
        <v/>
      </c>
      <c r="G39" s="250"/>
      <c r="H39" s="248"/>
      <c r="I39" s="248"/>
      <c r="J39" s="248"/>
      <c r="K39" s="248"/>
      <c r="L39" s="248"/>
      <c r="M39" s="248"/>
      <c r="N39" s="248"/>
      <c r="O39" s="248"/>
      <c r="P39" s="248"/>
    </row>
    <row r="40" spans="1:16" x14ac:dyDescent="0.3">
      <c r="A40" s="347"/>
      <c r="B40" s="285" t="str">
        <f>IF('Run 4'!C13="","",'Run 4'!C13)</f>
        <v/>
      </c>
      <c r="C40" s="250"/>
      <c r="D40" s="280" t="str">
        <f>IF('Run 4'!C16="","",'Run 4'!C16)</f>
        <v/>
      </c>
      <c r="E40" s="250"/>
      <c r="F40" s="296" t="str">
        <f>IF('Run 4'!C19="","",'Run 4'!C19)</f>
        <v/>
      </c>
      <c r="G40" s="250"/>
      <c r="H40" s="248"/>
      <c r="I40" s="248"/>
      <c r="J40" s="248"/>
      <c r="K40" s="248"/>
      <c r="L40" s="248"/>
      <c r="M40" s="248"/>
      <c r="N40" s="248"/>
      <c r="O40" s="248"/>
      <c r="P40" s="248"/>
    </row>
    <row r="41" spans="1:16" x14ac:dyDescent="0.3">
      <c r="A41" s="347"/>
      <c r="B41" s="284" t="str">
        <f>IF('Run 4'!C20="","",'Run 4'!C20)</f>
        <v/>
      </c>
      <c r="C41" s="250"/>
      <c r="D41" s="279" t="str">
        <f>IF('Run 4'!C23="","",'Run 4'!C23)</f>
        <v/>
      </c>
      <c r="E41" s="250"/>
      <c r="F41" s="295" t="str">
        <f>IF('Run 4'!C26="","",'Run 4'!C26)</f>
        <v/>
      </c>
      <c r="G41" s="250"/>
      <c r="H41" s="248"/>
      <c r="I41" s="248"/>
      <c r="J41" s="248"/>
      <c r="K41" s="248"/>
      <c r="L41" s="248"/>
      <c r="M41" s="248"/>
      <c r="N41" s="248"/>
      <c r="O41" s="248"/>
      <c r="P41" s="248"/>
    </row>
    <row r="42" spans="1:16" x14ac:dyDescent="0.3">
      <c r="A42" s="347"/>
      <c r="B42" s="284" t="str">
        <f>IF('Run 4'!C21="","",'Run 4'!C21)</f>
        <v/>
      </c>
      <c r="C42" s="250"/>
      <c r="D42" s="279" t="str">
        <f>IF('Run 4'!C24="","",'Run 4'!C24)</f>
        <v/>
      </c>
      <c r="E42" s="250"/>
      <c r="F42" s="295" t="str">
        <f>IF('Run 4'!C27="","",'Run 4'!C27)</f>
        <v/>
      </c>
      <c r="G42" s="250"/>
      <c r="H42" s="248"/>
      <c r="I42" s="248"/>
      <c r="J42" s="248"/>
      <c r="K42" s="248"/>
      <c r="L42" s="248"/>
      <c r="M42" s="248"/>
      <c r="N42" s="248"/>
      <c r="O42" s="248"/>
      <c r="P42" s="248"/>
    </row>
    <row r="43" spans="1:16" x14ac:dyDescent="0.3">
      <c r="A43" s="347"/>
      <c r="B43" s="285" t="str">
        <f>IF('Run 4'!C22="","",'Run 4'!C22)</f>
        <v/>
      </c>
      <c r="C43" s="250"/>
      <c r="D43" s="280" t="str">
        <f>IF('Run 4'!C25="","",'Run 4'!C25)</f>
        <v/>
      </c>
      <c r="E43" s="250"/>
      <c r="F43" s="296" t="str">
        <f>IF('Run 4'!C28="","",'Run 4'!C28)</f>
        <v/>
      </c>
      <c r="G43" s="250"/>
      <c r="H43" s="248"/>
      <c r="I43" s="248"/>
      <c r="J43" s="248"/>
      <c r="K43" s="248"/>
      <c r="L43" s="248"/>
      <c r="M43" s="248"/>
      <c r="N43" s="248"/>
      <c r="O43" s="248"/>
      <c r="P43" s="248"/>
    </row>
    <row r="44" spans="1:16" x14ac:dyDescent="0.3">
      <c r="A44" s="347"/>
      <c r="B44" s="284" t="str">
        <f>IF('Run 4'!C29="","",'Run 4'!C29)</f>
        <v/>
      </c>
      <c r="C44" s="250"/>
      <c r="D44" s="279" t="str">
        <f>IF('Run 4'!C32="","",'Run 4'!C32)</f>
        <v/>
      </c>
      <c r="E44" s="250"/>
      <c r="F44" s="295" t="str">
        <f>IF('Run 4'!C35="","",'Run 4'!C35)</f>
        <v/>
      </c>
      <c r="G44" s="250"/>
      <c r="H44" s="248"/>
      <c r="I44" s="248"/>
      <c r="J44" s="248"/>
      <c r="K44" s="248"/>
      <c r="L44" s="248"/>
      <c r="M44" s="248"/>
      <c r="N44" s="248"/>
      <c r="O44" s="248"/>
      <c r="P44" s="248"/>
    </row>
    <row r="45" spans="1:16" x14ac:dyDescent="0.3">
      <c r="A45" s="347"/>
      <c r="B45" s="284" t="str">
        <f>IF('Run 4'!C30="","",'Run 4'!C30)</f>
        <v/>
      </c>
      <c r="C45" s="250"/>
      <c r="D45" s="279" t="str">
        <f>IF('Run 4'!C33="","",'Run 4'!C33)</f>
        <v/>
      </c>
      <c r="E45" s="250"/>
      <c r="F45" s="295" t="str">
        <f>IF('Run 4'!C36="","",'Run 4'!C36)</f>
        <v/>
      </c>
      <c r="G45" s="250"/>
      <c r="H45" s="248"/>
      <c r="I45" s="248"/>
      <c r="J45" s="248"/>
      <c r="K45" s="248"/>
      <c r="L45" s="248"/>
      <c r="M45" s="248"/>
      <c r="N45" s="248"/>
      <c r="O45" s="248"/>
      <c r="P45" s="248"/>
    </row>
    <row r="46" spans="1:16" x14ac:dyDescent="0.3">
      <c r="A46" s="347"/>
      <c r="B46" s="285" t="str">
        <f>IF('Run 4'!C31="","",'Run 4'!C31)</f>
        <v/>
      </c>
      <c r="C46" s="250"/>
      <c r="D46" s="280" t="str">
        <f>IF('Run 4'!C34="","",'Run 4'!C34)</f>
        <v/>
      </c>
      <c r="E46" s="250"/>
      <c r="F46" s="296" t="str">
        <f>IF('Run 4'!C37="","",'Run 4'!C37)</f>
        <v/>
      </c>
      <c r="G46" s="250"/>
      <c r="H46" s="248"/>
      <c r="I46" s="248"/>
      <c r="J46" s="248"/>
      <c r="K46" s="248"/>
      <c r="L46" s="248"/>
      <c r="M46" s="248"/>
      <c r="N46" s="248"/>
      <c r="O46" s="248"/>
      <c r="P46" s="248"/>
    </row>
    <row r="47" spans="1:16" x14ac:dyDescent="0.3">
      <c r="A47" s="347"/>
      <c r="B47" s="284" t="str">
        <f>IF('Run 4'!C38="","",'Run 4'!C38)</f>
        <v/>
      </c>
      <c r="C47" s="250"/>
      <c r="D47" s="279" t="str">
        <f>IF('Run 4'!C41="","",'Run 4'!C41)</f>
        <v/>
      </c>
      <c r="E47" s="250"/>
      <c r="F47" s="295" t="str">
        <f>IF('Run 4'!C44="","",'Run 4'!C44)</f>
        <v/>
      </c>
      <c r="G47" s="250"/>
      <c r="H47" s="248"/>
      <c r="I47" s="248"/>
      <c r="J47" s="248"/>
      <c r="K47" s="248"/>
      <c r="L47" s="248"/>
      <c r="M47" s="248"/>
      <c r="N47" s="248"/>
      <c r="O47" s="248"/>
      <c r="P47" s="248"/>
    </row>
    <row r="48" spans="1:16" x14ac:dyDescent="0.3">
      <c r="A48" s="347"/>
      <c r="B48" s="284" t="str">
        <f>IF('Run 4'!C39="","",'Run 4'!C39)</f>
        <v/>
      </c>
      <c r="C48" s="250"/>
      <c r="D48" s="279" t="str">
        <f>IF('Run 4'!C42="","",'Run 4'!C42)</f>
        <v/>
      </c>
      <c r="E48" s="250"/>
      <c r="F48" s="295" t="str">
        <f>IF('Run 4'!C45="","",'Run 4'!C45)</f>
        <v/>
      </c>
      <c r="G48" s="250"/>
      <c r="H48" s="248"/>
      <c r="I48" s="248"/>
      <c r="J48" s="248"/>
      <c r="K48" s="248"/>
      <c r="L48" s="248"/>
      <c r="M48" s="248"/>
      <c r="N48" s="248"/>
      <c r="O48" s="248"/>
      <c r="P48" s="248"/>
    </row>
    <row r="49" spans="1:16" ht="15" thickBot="1" x14ac:dyDescent="0.35">
      <c r="A49" s="348"/>
      <c r="B49" s="284" t="str">
        <f>IF('Run 4'!C40="","",'Run 4'!C40)</f>
        <v/>
      </c>
      <c r="C49" s="250"/>
      <c r="D49" s="279" t="str">
        <f>IF('Run 4'!C43="","",'Run 4'!C43)</f>
        <v/>
      </c>
      <c r="E49" s="250"/>
      <c r="F49" s="295" t="str">
        <f>IF('Run 4'!C46="","",'Run 4'!C46)</f>
        <v/>
      </c>
      <c r="G49" s="250"/>
      <c r="H49" s="248"/>
      <c r="I49" s="248"/>
      <c r="J49" s="248"/>
      <c r="K49" s="248"/>
      <c r="L49" s="248"/>
      <c r="M49" s="248"/>
      <c r="N49" s="248"/>
      <c r="O49" s="248"/>
      <c r="P49" s="248"/>
    </row>
    <row r="50" spans="1:16" x14ac:dyDescent="0.3">
      <c r="A50" s="250"/>
      <c r="B50" s="287" t="s">
        <v>166</v>
      </c>
      <c r="C50" s="288" t="e">
        <f>AVERAGE(B2:B49)</f>
        <v>#DIV/0!</v>
      </c>
      <c r="D50" s="301" t="s">
        <v>166</v>
      </c>
      <c r="E50" s="304" t="e">
        <f>AVERAGE(D2:D49)</f>
        <v>#DIV/0!</v>
      </c>
      <c r="F50" s="298" t="s">
        <v>166</v>
      </c>
      <c r="G50" s="307" t="e">
        <f>AVERAGE(F2:F49)</f>
        <v>#DIV/0!</v>
      </c>
      <c r="H50" s="248"/>
      <c r="I50" s="248"/>
      <c r="J50" s="248"/>
      <c r="K50" s="248"/>
      <c r="L50" s="248"/>
      <c r="M50" s="248"/>
      <c r="N50" s="248"/>
      <c r="O50" s="248"/>
      <c r="P50" s="248"/>
    </row>
    <row r="51" spans="1:16" x14ac:dyDescent="0.3">
      <c r="A51" s="250"/>
      <c r="B51" s="289" t="s">
        <v>167</v>
      </c>
      <c r="C51" s="290" t="e">
        <f>STDEV(B2:B49)</f>
        <v>#DIV/0!</v>
      </c>
      <c r="D51" s="302" t="s">
        <v>167</v>
      </c>
      <c r="E51" s="305" t="e">
        <f>STDEV(D2:D49)</f>
        <v>#DIV/0!</v>
      </c>
      <c r="F51" s="299" t="s">
        <v>167</v>
      </c>
      <c r="G51" s="308" t="e">
        <f>STDEV(F2:F49)</f>
        <v>#DIV/0!</v>
      </c>
      <c r="H51" s="248"/>
      <c r="I51" s="248"/>
      <c r="J51" s="248"/>
      <c r="K51" s="248"/>
      <c r="L51" s="248"/>
      <c r="M51" s="248"/>
      <c r="N51" s="248"/>
      <c r="O51" s="248"/>
      <c r="P51" s="248"/>
    </row>
    <row r="52" spans="1:16" x14ac:dyDescent="0.3">
      <c r="A52" s="250"/>
      <c r="B52" s="289" t="s">
        <v>168</v>
      </c>
      <c r="C52" s="290" t="e">
        <f>C50-3*C51</f>
        <v>#DIV/0!</v>
      </c>
      <c r="D52" s="302" t="s">
        <v>168</v>
      </c>
      <c r="E52" s="305" t="e">
        <f>E50-3*E51</f>
        <v>#DIV/0!</v>
      </c>
      <c r="F52" s="299" t="s">
        <v>168</v>
      </c>
      <c r="G52" s="308" t="e">
        <f>G50-3*G51</f>
        <v>#DIV/0!</v>
      </c>
      <c r="H52" s="248"/>
      <c r="I52" s="248"/>
      <c r="J52" s="248"/>
      <c r="K52" s="248"/>
      <c r="L52" s="248"/>
      <c r="M52" s="248"/>
      <c r="N52" s="248"/>
      <c r="O52" s="248"/>
      <c r="P52" s="248"/>
    </row>
    <row r="53" spans="1:16" ht="15" thickBot="1" x14ac:dyDescent="0.35">
      <c r="A53" s="250"/>
      <c r="B53" s="291" t="s">
        <v>169</v>
      </c>
      <c r="C53" s="292" t="e">
        <f>C50+3*C51</f>
        <v>#DIV/0!</v>
      </c>
      <c r="D53" s="303" t="s">
        <v>169</v>
      </c>
      <c r="E53" s="306" t="e">
        <f>E50+3*E51</f>
        <v>#DIV/0!</v>
      </c>
      <c r="F53" s="300" t="s">
        <v>169</v>
      </c>
      <c r="G53" s="309" t="e">
        <f>G50+3*G51</f>
        <v>#DIV/0!</v>
      </c>
      <c r="H53" s="248"/>
      <c r="I53" s="248"/>
      <c r="J53" s="248"/>
      <c r="K53" s="248"/>
      <c r="L53" s="248"/>
      <c r="M53" s="248"/>
      <c r="N53" s="248"/>
      <c r="O53" s="248"/>
      <c r="P53" s="248"/>
    </row>
    <row r="54" spans="1:16" x14ac:dyDescent="0.3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</row>
    <row r="55" spans="1:16" x14ac:dyDescent="0.3">
      <c r="A55" s="248"/>
      <c r="B55" s="234" t="s">
        <v>180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</row>
    <row r="56" spans="1:16" x14ac:dyDescent="0.3">
      <c r="A56" s="248"/>
      <c r="B56" s="234" t="s">
        <v>181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</row>
    <row r="57" spans="1:16" x14ac:dyDescent="0.3">
      <c r="A57" s="248"/>
      <c r="B57" s="234" t="s">
        <v>182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</row>
    <row r="58" spans="1:16" x14ac:dyDescent="0.3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</row>
    <row r="59" spans="1:16" x14ac:dyDescent="0.3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</row>
    <row r="60" spans="1:16" x14ac:dyDescent="0.3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</row>
    <row r="61" spans="1:16" x14ac:dyDescent="0.3">
      <c r="A61" s="248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</row>
    <row r="62" spans="1:16" x14ac:dyDescent="0.3">
      <c r="A62" s="248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</row>
    <row r="63" spans="1:16" x14ac:dyDescent="0.3">
      <c r="A63" s="248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</row>
    <row r="64" spans="1:16" x14ac:dyDescent="0.3">
      <c r="A64" s="248"/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</row>
  </sheetData>
  <sheetProtection algorithmName="SHA-512" hashValue="GTZIW9rx7DGFGqul5BiKlem/rnTtvTCDftXasCRkuGDiOGROn2QiqpBhGPyRYllGHXtNcCLO0UmeklrmNHnWrQ==" saltValue="vqxX1eLhq5bscW2dRgINtA==" spinCount="100000" sheet="1" objects="1" scenarios="1"/>
  <mergeCells count="4">
    <mergeCell ref="A2:A13"/>
    <mergeCell ref="A14:A25"/>
    <mergeCell ref="A26:A37"/>
    <mergeCell ref="A38:A49"/>
  </mergeCells>
  <conditionalFormatting sqref="B2:B49">
    <cfRule type="cellIs" dxfId="8" priority="3" operator="notBetween">
      <formula>$C$52</formula>
      <formula>$C$53</formula>
    </cfRule>
    <cfRule type="cellIs" dxfId="7" priority="10" stopIfTrue="1" operator="notBetween">
      <formula>$C$52</formula>
      <formula>$C$53</formula>
    </cfRule>
  </conditionalFormatting>
  <conditionalFormatting sqref="D2:D49">
    <cfRule type="cellIs" dxfId="6" priority="2" operator="notBetween">
      <formula>$E$52</formula>
      <formula>$E$53</formula>
    </cfRule>
    <cfRule type="cellIs" dxfId="5" priority="9" stopIfTrue="1" operator="notBetween">
      <formula>$E$52</formula>
      <formula>$E$53</formula>
    </cfRule>
  </conditionalFormatting>
  <conditionalFormatting sqref="F2:F49">
    <cfRule type="cellIs" dxfId="4" priority="1" operator="notBetween">
      <formula>$G$52</formula>
      <formula>$G$53</formula>
    </cfRule>
    <cfRule type="cellIs" priority="8" stopIfTrue="1" operator="notBetween">
      <formula>$G$52</formula>
      <formula>$G$53</formula>
    </cfRule>
  </conditionalFormatting>
  <conditionalFormatting sqref="F2:F13">
    <cfRule type="cellIs" dxfId="3" priority="7" stopIfTrue="1" operator="notBetween">
      <formula>$G$52</formula>
      <formula>$G$53</formula>
    </cfRule>
  </conditionalFormatting>
  <conditionalFormatting sqref="F14:F25">
    <cfRule type="cellIs" dxfId="2" priority="6" stopIfTrue="1" operator="notBetween">
      <formula>$G$52</formula>
      <formula>$G$53</formula>
    </cfRule>
  </conditionalFormatting>
  <conditionalFormatting sqref="F26:F37">
    <cfRule type="cellIs" dxfId="1" priority="5" stopIfTrue="1" operator="notBetween">
      <formula>$G$52</formula>
      <formula>$G$53</formula>
    </cfRule>
  </conditionalFormatting>
  <conditionalFormatting sqref="F38:F49">
    <cfRule type="cellIs" dxfId="0" priority="4" stopIfTrue="1" operator="notBetween">
      <formula>$G$52</formula>
      <formula>$G$53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50:E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workbookViewId="0">
      <selection activeCell="C1" sqref="C1:J1"/>
    </sheetView>
  </sheetViews>
  <sheetFormatPr baseColWidth="10" defaultColWidth="11.44140625" defaultRowHeight="15.6" x14ac:dyDescent="0.3"/>
  <cols>
    <col min="1" max="1" width="8.88671875" style="221" customWidth="1"/>
    <col min="2" max="2" width="11.44140625" style="229" customWidth="1"/>
    <col min="3" max="3" width="11.44140625" style="230" customWidth="1"/>
    <col min="4" max="4" width="1.33203125" style="221" customWidth="1"/>
    <col min="5" max="5" width="8.88671875" style="221" customWidth="1"/>
    <col min="6" max="8" width="11.44140625" style="221"/>
    <col min="9" max="9" width="22.88671875" style="221" customWidth="1"/>
    <col min="10" max="10" width="11.109375" style="221" customWidth="1"/>
    <col min="11" max="11" width="8.88671875" style="221" customWidth="1"/>
    <col min="12" max="12" width="1.109375" style="221" customWidth="1"/>
    <col min="13" max="13" width="16.6640625" style="221" customWidth="1"/>
    <col min="14" max="16384" width="11.44140625" style="221"/>
  </cols>
  <sheetData>
    <row r="1" spans="1:255" s="250" customFormat="1" ht="96" customHeight="1" x14ac:dyDescent="0.3">
      <c r="C1" s="320" t="s">
        <v>179</v>
      </c>
      <c r="D1" s="320"/>
      <c r="E1" s="320"/>
      <c r="F1" s="320"/>
      <c r="G1" s="320"/>
      <c r="H1" s="320"/>
      <c r="I1" s="320"/>
      <c r="J1" s="320"/>
      <c r="K1" s="314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  <c r="FS1" s="315"/>
      <c r="FT1" s="315"/>
      <c r="FU1" s="315"/>
      <c r="FV1" s="315"/>
      <c r="FW1" s="315"/>
      <c r="FX1" s="315"/>
      <c r="FY1" s="315"/>
      <c r="FZ1" s="315"/>
      <c r="GA1" s="315"/>
      <c r="GB1" s="315"/>
      <c r="GC1" s="315"/>
      <c r="GD1" s="315"/>
      <c r="GE1" s="315"/>
      <c r="GF1" s="315"/>
      <c r="GG1" s="315"/>
      <c r="GH1" s="315"/>
      <c r="GI1" s="315"/>
      <c r="GJ1" s="315"/>
      <c r="GK1" s="315"/>
      <c r="GL1" s="315"/>
      <c r="GM1" s="315"/>
      <c r="GN1" s="315"/>
      <c r="GO1" s="315"/>
      <c r="GP1" s="315"/>
      <c r="GQ1" s="315"/>
      <c r="GR1" s="315"/>
      <c r="GS1" s="315"/>
      <c r="GT1" s="315"/>
      <c r="GU1" s="315"/>
      <c r="GV1" s="315"/>
      <c r="GW1" s="315"/>
      <c r="GX1" s="315"/>
      <c r="GY1" s="315"/>
      <c r="GZ1" s="315"/>
      <c r="HA1" s="315"/>
      <c r="HB1" s="315"/>
      <c r="HC1" s="315"/>
      <c r="HD1" s="315"/>
      <c r="HE1" s="315"/>
      <c r="HF1" s="315"/>
      <c r="HG1" s="315"/>
      <c r="HH1" s="315"/>
      <c r="HI1" s="315"/>
      <c r="HJ1" s="315"/>
      <c r="HK1" s="315"/>
      <c r="HL1" s="315"/>
      <c r="HM1" s="315"/>
      <c r="HN1" s="315"/>
      <c r="HO1" s="315"/>
      <c r="HP1" s="315"/>
      <c r="HQ1" s="315"/>
      <c r="HR1" s="315"/>
      <c r="HS1" s="315"/>
      <c r="HT1" s="315"/>
      <c r="HU1" s="315"/>
      <c r="HV1" s="315"/>
      <c r="HW1" s="315"/>
      <c r="HX1" s="315"/>
      <c r="HY1" s="315"/>
      <c r="HZ1" s="315"/>
      <c r="IA1" s="315"/>
      <c r="IB1" s="315"/>
      <c r="IC1" s="315"/>
      <c r="ID1" s="315"/>
      <c r="IE1" s="315"/>
      <c r="IF1" s="315"/>
      <c r="IG1" s="315"/>
      <c r="IH1" s="315"/>
      <c r="II1" s="315"/>
      <c r="IJ1" s="315"/>
      <c r="IK1" s="315"/>
      <c r="IL1" s="315"/>
      <c r="IM1" s="315"/>
      <c r="IN1" s="315"/>
      <c r="IO1" s="315"/>
      <c r="IP1" s="315"/>
      <c r="IQ1" s="315"/>
      <c r="IR1" s="315"/>
      <c r="IS1" s="315"/>
      <c r="IT1" s="315"/>
      <c r="IU1" s="315"/>
    </row>
    <row r="2" spans="1:255" s="214" customFormat="1" ht="26.4" thickBot="1" x14ac:dyDescent="0.55000000000000004">
      <c r="A2" s="258" t="s">
        <v>0</v>
      </c>
      <c r="B2" s="259"/>
      <c r="C2" s="217"/>
      <c r="D2" s="218"/>
      <c r="E2" s="218"/>
      <c r="H2" s="232"/>
      <c r="I2" s="232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</row>
    <row r="3" spans="1:255" s="214" customFormat="1" ht="16.8" thickTop="1" thickBot="1" x14ac:dyDescent="0.35">
      <c r="B3" s="215"/>
      <c r="C3" s="216"/>
      <c r="E3" s="232"/>
      <c r="F3" s="341" t="s">
        <v>174</v>
      </c>
      <c r="G3" s="342"/>
      <c r="H3" s="256" t="e">
        <f>'Cut-off 5 copies'!AD113</f>
        <v>#DIV/0!</v>
      </c>
      <c r="I3" s="257" t="s">
        <v>151</v>
      </c>
      <c r="J3" s="23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</row>
    <row r="4" spans="1:255" s="214" customFormat="1" ht="16.2" thickTop="1" x14ac:dyDescent="0.3">
      <c r="A4" s="262" t="s">
        <v>1</v>
      </c>
      <c r="B4" s="263"/>
      <c r="C4" s="312"/>
      <c r="D4" s="219"/>
      <c r="E4" s="219"/>
      <c r="F4" s="340"/>
      <c r="G4" s="340"/>
      <c r="H4" s="233"/>
      <c r="I4" s="233"/>
      <c r="J4" s="220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</row>
    <row r="5" spans="1:255" x14ac:dyDescent="0.3">
      <c r="A5" s="262" t="s">
        <v>2</v>
      </c>
      <c r="B5" s="263"/>
      <c r="C5" s="264"/>
      <c r="D5" s="219"/>
      <c r="E5" s="219"/>
      <c r="F5" s="339" t="s">
        <v>150</v>
      </c>
      <c r="G5" s="339"/>
      <c r="H5" s="339"/>
      <c r="I5" s="339"/>
      <c r="J5" s="339"/>
      <c r="K5" s="339"/>
      <c r="L5" s="339"/>
      <c r="M5" s="339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</row>
    <row r="6" spans="1:255" x14ac:dyDescent="0.3">
      <c r="A6" s="262" t="s">
        <v>3</v>
      </c>
      <c r="B6" s="263"/>
      <c r="C6" s="311"/>
      <c r="D6" s="219"/>
      <c r="E6" s="219"/>
      <c r="F6" s="339" t="s">
        <v>153</v>
      </c>
      <c r="G6" s="339"/>
      <c r="H6" s="339"/>
      <c r="I6" s="339"/>
      <c r="J6" s="339"/>
      <c r="K6" s="339"/>
      <c r="L6" s="339"/>
      <c r="M6" s="339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</row>
    <row r="7" spans="1:255" x14ac:dyDescent="0.3">
      <c r="A7" s="262" t="s">
        <v>4</v>
      </c>
      <c r="B7" s="263"/>
      <c r="C7" s="264"/>
      <c r="D7" s="219"/>
      <c r="E7" s="219"/>
      <c r="F7" s="261" t="s">
        <v>154</v>
      </c>
      <c r="G7" s="260"/>
      <c r="H7" s="261"/>
      <c r="I7" s="261"/>
      <c r="J7" s="261"/>
      <c r="K7" s="261"/>
      <c r="L7" s="261"/>
      <c r="M7" s="261"/>
      <c r="N7" s="239"/>
      <c r="O7" s="239"/>
      <c r="P7" s="239"/>
      <c r="Q7" s="239"/>
      <c r="R7" s="239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G7" s="238"/>
      <c r="GH7" s="238"/>
      <c r="GI7" s="238"/>
      <c r="GJ7" s="238"/>
      <c r="GK7" s="238"/>
      <c r="GL7" s="238"/>
      <c r="GM7" s="238"/>
      <c r="GN7" s="238"/>
      <c r="GO7" s="238"/>
      <c r="GP7" s="238"/>
      <c r="GQ7" s="238"/>
      <c r="GR7" s="238"/>
      <c r="GS7" s="238"/>
      <c r="GT7" s="238"/>
      <c r="GU7" s="238"/>
      <c r="GV7" s="238"/>
      <c r="GW7" s="238"/>
      <c r="GX7" s="238"/>
      <c r="GY7" s="238"/>
      <c r="GZ7" s="238"/>
      <c r="HA7" s="238"/>
      <c r="HB7" s="238"/>
      <c r="HC7" s="238"/>
      <c r="HD7" s="238"/>
      <c r="HE7" s="238"/>
      <c r="HF7" s="238"/>
      <c r="HG7" s="238"/>
      <c r="HH7" s="238"/>
      <c r="HI7" s="238"/>
      <c r="HJ7" s="238"/>
      <c r="HK7" s="238"/>
      <c r="HL7" s="238"/>
      <c r="HM7" s="238"/>
      <c r="HN7" s="238"/>
      <c r="HO7" s="238"/>
      <c r="HP7" s="238"/>
      <c r="HQ7" s="238"/>
      <c r="HR7" s="238"/>
      <c r="HS7" s="238"/>
      <c r="HT7" s="238"/>
      <c r="HU7" s="238"/>
      <c r="HV7" s="238"/>
      <c r="HW7" s="238"/>
      <c r="HX7" s="238"/>
      <c r="HY7" s="238"/>
      <c r="HZ7" s="238"/>
      <c r="IA7" s="238"/>
      <c r="IB7" s="238"/>
      <c r="IC7" s="238"/>
      <c r="ID7" s="238"/>
      <c r="IE7" s="238"/>
      <c r="IF7" s="238"/>
      <c r="IG7" s="238"/>
      <c r="IH7" s="238"/>
      <c r="II7" s="238"/>
      <c r="IJ7" s="238"/>
      <c r="IK7" s="238"/>
      <c r="IL7" s="238"/>
      <c r="IM7" s="238"/>
      <c r="IN7" s="238"/>
      <c r="IO7" s="238"/>
      <c r="IP7" s="238"/>
      <c r="IQ7" s="238"/>
      <c r="IR7" s="238"/>
      <c r="IS7" s="238"/>
      <c r="IT7" s="238"/>
      <c r="IU7" s="238"/>
    </row>
    <row r="8" spans="1:255" s="214" customFormat="1" ht="16.2" thickBot="1" x14ac:dyDescent="0.35">
      <c r="A8" s="222"/>
      <c r="B8" s="217"/>
      <c r="C8" s="217"/>
      <c r="D8" s="219"/>
      <c r="F8" s="261" t="s">
        <v>152</v>
      </c>
      <c r="G8" s="260"/>
      <c r="H8" s="260"/>
      <c r="I8" s="260"/>
      <c r="J8" s="260"/>
      <c r="K8" s="260"/>
      <c r="L8" s="260"/>
      <c r="M8" s="260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/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/>
      <c r="IJ8" s="238"/>
      <c r="IK8" s="238"/>
      <c r="IL8" s="238"/>
      <c r="IM8" s="238"/>
      <c r="IN8" s="238"/>
      <c r="IO8" s="238"/>
      <c r="IP8" s="238"/>
      <c r="IQ8" s="238"/>
      <c r="IR8" s="238"/>
      <c r="IS8" s="238"/>
      <c r="IT8" s="238"/>
      <c r="IU8" s="238"/>
    </row>
    <row r="9" spans="1:255" ht="16.2" thickBot="1" x14ac:dyDescent="0.35">
      <c r="A9" s="223" t="s">
        <v>5</v>
      </c>
      <c r="B9" s="224"/>
      <c r="C9" s="225"/>
      <c r="D9" s="219"/>
      <c r="F9" s="214"/>
      <c r="G9" s="214"/>
      <c r="H9" s="214"/>
      <c r="I9" s="214"/>
      <c r="J9" s="214"/>
      <c r="K9" s="214"/>
      <c r="L9" s="214"/>
      <c r="M9" s="214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/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238"/>
      <c r="HJ9" s="238"/>
      <c r="HK9" s="238"/>
      <c r="HL9" s="238"/>
      <c r="HM9" s="238"/>
      <c r="HN9" s="238"/>
      <c r="HO9" s="238"/>
      <c r="HP9" s="238"/>
      <c r="HQ9" s="238"/>
      <c r="HR9" s="238"/>
      <c r="HS9" s="238"/>
      <c r="HT9" s="238"/>
      <c r="HU9" s="238"/>
      <c r="HV9" s="238"/>
      <c r="HW9" s="238"/>
      <c r="HX9" s="238"/>
      <c r="HY9" s="238"/>
      <c r="HZ9" s="238"/>
      <c r="IA9" s="238"/>
      <c r="IB9" s="238"/>
      <c r="IC9" s="238"/>
      <c r="ID9" s="238"/>
      <c r="IE9" s="238"/>
      <c r="IF9" s="238"/>
      <c r="IG9" s="238"/>
      <c r="IH9" s="238"/>
      <c r="II9" s="238"/>
      <c r="IJ9" s="238"/>
      <c r="IK9" s="238"/>
      <c r="IL9" s="238"/>
      <c r="IM9" s="238"/>
      <c r="IN9" s="238"/>
      <c r="IO9" s="238"/>
      <c r="IP9" s="238"/>
      <c r="IQ9" s="238"/>
      <c r="IR9" s="238"/>
      <c r="IS9" s="238"/>
      <c r="IT9" s="238"/>
      <c r="IU9" s="238"/>
    </row>
    <row r="10" spans="1:255" ht="27" customHeight="1" thickBot="1" x14ac:dyDescent="0.35">
      <c r="A10" s="226" t="s">
        <v>6</v>
      </c>
      <c r="B10" s="227" t="s">
        <v>7</v>
      </c>
      <c r="C10" s="228" t="s">
        <v>8</v>
      </c>
      <c r="D10" s="219"/>
      <c r="E10" s="214"/>
      <c r="F10" s="330" t="s">
        <v>177</v>
      </c>
      <c r="G10" s="331"/>
      <c r="H10" s="331"/>
      <c r="I10" s="332"/>
      <c r="J10" s="214"/>
      <c r="K10" s="214"/>
      <c r="L10" s="214"/>
      <c r="M10" s="214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/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238"/>
      <c r="HJ10" s="238"/>
      <c r="HK10" s="238"/>
      <c r="HL10" s="238"/>
      <c r="HM10" s="238"/>
      <c r="HN10" s="238"/>
      <c r="HO10" s="238"/>
      <c r="HP10" s="238"/>
      <c r="HQ10" s="238"/>
      <c r="HR10" s="238"/>
      <c r="HS10" s="238"/>
      <c r="HT10" s="238"/>
      <c r="HU10" s="238"/>
      <c r="HV10" s="238"/>
      <c r="HW10" s="238"/>
      <c r="HX10" s="238"/>
      <c r="HY10" s="238"/>
      <c r="HZ10" s="238"/>
      <c r="IA10" s="238"/>
      <c r="IB10" s="238"/>
      <c r="IC10" s="238"/>
      <c r="ID10" s="238"/>
      <c r="IE10" s="238"/>
      <c r="IF10" s="238"/>
      <c r="IG10" s="238"/>
      <c r="IH10" s="238"/>
      <c r="II10" s="238"/>
      <c r="IJ10" s="238"/>
      <c r="IK10" s="238"/>
      <c r="IL10" s="238"/>
      <c r="IM10" s="238"/>
      <c r="IN10" s="238"/>
      <c r="IO10" s="238"/>
      <c r="IP10" s="238"/>
      <c r="IQ10" s="238"/>
      <c r="IR10" s="238"/>
      <c r="IS10" s="238"/>
      <c r="IT10" s="238"/>
      <c r="IU10" s="238"/>
    </row>
    <row r="11" spans="1:255" x14ac:dyDescent="0.3">
      <c r="A11" s="269" t="s">
        <v>10</v>
      </c>
      <c r="B11" s="270">
        <v>640</v>
      </c>
      <c r="C11" s="247"/>
      <c r="D11" s="219"/>
      <c r="E11" s="214"/>
      <c r="F11" s="333"/>
      <c r="G11" s="334"/>
      <c r="H11" s="334"/>
      <c r="I11" s="335"/>
      <c r="J11" s="214"/>
      <c r="K11" s="234" t="s">
        <v>180</v>
      </c>
      <c r="L11" s="214"/>
      <c r="M11" s="214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  <c r="GN11" s="238"/>
      <c r="GO11" s="238"/>
      <c r="GP11" s="238"/>
      <c r="GQ11" s="238"/>
      <c r="GR11" s="238"/>
      <c r="GS11" s="238"/>
      <c r="GT11" s="238"/>
      <c r="GU11" s="238"/>
      <c r="GV11" s="238"/>
      <c r="GW11" s="238"/>
      <c r="GX11" s="238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8"/>
      <c r="HP11" s="238"/>
      <c r="HQ11" s="238"/>
      <c r="HR11" s="238"/>
      <c r="HS11" s="238"/>
      <c r="HT11" s="238"/>
      <c r="HU11" s="238"/>
      <c r="HV11" s="238"/>
      <c r="HW11" s="238"/>
      <c r="HX11" s="238"/>
      <c r="HY11" s="238"/>
      <c r="HZ11" s="238"/>
      <c r="IA11" s="238"/>
      <c r="IB11" s="238"/>
      <c r="IC11" s="238"/>
      <c r="ID11" s="238"/>
      <c r="IE11" s="238"/>
      <c r="IF11" s="238"/>
      <c r="IG11" s="238"/>
      <c r="IH11" s="238"/>
      <c r="II11" s="238"/>
      <c r="IJ11" s="238"/>
      <c r="IK11" s="238"/>
      <c r="IL11" s="238"/>
      <c r="IM11" s="238"/>
      <c r="IN11" s="238"/>
      <c r="IO11" s="238"/>
      <c r="IP11" s="238"/>
      <c r="IQ11" s="238"/>
      <c r="IR11" s="238"/>
      <c r="IS11" s="238"/>
      <c r="IT11" s="238"/>
      <c r="IU11" s="238"/>
    </row>
    <row r="12" spans="1:255" x14ac:dyDescent="0.3">
      <c r="A12" s="271" t="s">
        <v>9</v>
      </c>
      <c r="B12" s="272">
        <v>640</v>
      </c>
      <c r="C12" s="247"/>
      <c r="D12" s="219"/>
      <c r="E12" s="214"/>
      <c r="F12" s="333"/>
      <c r="G12" s="334"/>
      <c r="H12" s="334"/>
      <c r="I12" s="335"/>
      <c r="J12" s="214"/>
      <c r="K12" s="234" t="s">
        <v>181</v>
      </c>
      <c r="L12" s="214"/>
      <c r="M12" s="214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  <c r="GN12" s="238"/>
      <c r="GO12" s="238"/>
      <c r="GP12" s="238"/>
      <c r="GQ12" s="238"/>
      <c r="GR12" s="238"/>
      <c r="GS12" s="238"/>
      <c r="GT12" s="238"/>
      <c r="GU12" s="238"/>
      <c r="GV12" s="238"/>
      <c r="GW12" s="238"/>
      <c r="GX12" s="238"/>
      <c r="GY12" s="238"/>
      <c r="GZ12" s="238"/>
      <c r="HA12" s="238"/>
      <c r="HB12" s="238"/>
      <c r="HC12" s="238"/>
      <c r="HD12" s="238"/>
      <c r="HE12" s="238"/>
      <c r="HF12" s="238"/>
      <c r="HG12" s="238"/>
      <c r="HH12" s="238"/>
      <c r="HI12" s="238"/>
      <c r="HJ12" s="238"/>
      <c r="HK12" s="238"/>
      <c r="HL12" s="238"/>
      <c r="HM12" s="238"/>
      <c r="HN12" s="238"/>
      <c r="HO12" s="238"/>
      <c r="HP12" s="238"/>
      <c r="HQ12" s="238"/>
      <c r="HR12" s="238"/>
      <c r="HS12" s="238"/>
      <c r="HT12" s="238"/>
      <c r="HU12" s="238"/>
      <c r="HV12" s="238"/>
      <c r="HW12" s="238"/>
      <c r="HX12" s="238"/>
      <c r="HY12" s="238"/>
      <c r="HZ12" s="238"/>
      <c r="IA12" s="238"/>
      <c r="IB12" s="238"/>
      <c r="IC12" s="238"/>
      <c r="ID12" s="238"/>
      <c r="IE12" s="238"/>
      <c r="IF12" s="238"/>
      <c r="IG12" s="238"/>
      <c r="IH12" s="238"/>
      <c r="II12" s="238"/>
      <c r="IJ12" s="238"/>
      <c r="IK12" s="238"/>
      <c r="IL12" s="238"/>
      <c r="IM12" s="238"/>
      <c r="IN12" s="238"/>
      <c r="IO12" s="238"/>
      <c r="IP12" s="238"/>
      <c r="IQ12" s="238"/>
      <c r="IR12" s="238"/>
      <c r="IS12" s="238"/>
      <c r="IT12" s="238"/>
      <c r="IU12" s="238"/>
    </row>
    <row r="13" spans="1:255" x14ac:dyDescent="0.3">
      <c r="A13" s="271" t="s">
        <v>11</v>
      </c>
      <c r="B13" s="272">
        <v>640</v>
      </c>
      <c r="C13" s="247"/>
      <c r="D13" s="219"/>
      <c r="E13" s="214"/>
      <c r="F13" s="333"/>
      <c r="G13" s="334"/>
      <c r="H13" s="334"/>
      <c r="I13" s="335"/>
      <c r="J13" s="214"/>
      <c r="K13" s="234" t="s">
        <v>182</v>
      </c>
      <c r="L13" s="214"/>
      <c r="M13" s="214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  <c r="HT13" s="238"/>
      <c r="HU13" s="238"/>
      <c r="HV13" s="238"/>
      <c r="HW13" s="238"/>
      <c r="HX13" s="238"/>
      <c r="HY13" s="238"/>
      <c r="HZ13" s="238"/>
      <c r="IA13" s="238"/>
      <c r="IB13" s="238"/>
      <c r="IC13" s="238"/>
      <c r="ID13" s="238"/>
      <c r="IE13" s="238"/>
      <c r="IF13" s="238"/>
      <c r="IG13" s="238"/>
      <c r="IH13" s="238"/>
      <c r="II13" s="238"/>
      <c r="IJ13" s="238"/>
      <c r="IK13" s="238"/>
      <c r="IL13" s="238"/>
      <c r="IM13" s="238"/>
      <c r="IN13" s="238"/>
      <c r="IO13" s="238"/>
      <c r="IP13" s="238"/>
      <c r="IQ13" s="238"/>
      <c r="IR13" s="238"/>
      <c r="IS13" s="238"/>
      <c r="IT13" s="238"/>
      <c r="IU13" s="238"/>
    </row>
    <row r="14" spans="1:255" x14ac:dyDescent="0.3">
      <c r="A14" s="267" t="s">
        <v>13</v>
      </c>
      <c r="B14" s="268">
        <v>160</v>
      </c>
      <c r="C14" s="247"/>
      <c r="D14" s="219"/>
      <c r="E14" s="214"/>
      <c r="F14" s="333"/>
      <c r="G14" s="334"/>
      <c r="H14" s="334"/>
      <c r="I14" s="335"/>
      <c r="J14" s="214"/>
      <c r="K14" s="214"/>
      <c r="L14" s="214"/>
      <c r="M14" s="214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  <c r="GN14" s="238"/>
      <c r="GO14" s="238"/>
      <c r="GP14" s="238"/>
      <c r="GQ14" s="238"/>
      <c r="GR14" s="238"/>
      <c r="GS14" s="238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38"/>
      <c r="HI14" s="238"/>
      <c r="HJ14" s="238"/>
      <c r="HK14" s="238"/>
      <c r="HL14" s="238"/>
      <c r="HM14" s="238"/>
      <c r="HN14" s="238"/>
      <c r="HO14" s="238"/>
      <c r="HP14" s="238"/>
      <c r="HQ14" s="238"/>
      <c r="HR14" s="238"/>
      <c r="HS14" s="238"/>
      <c r="HT14" s="238"/>
      <c r="HU14" s="238"/>
      <c r="HV14" s="238"/>
      <c r="HW14" s="238"/>
      <c r="HX14" s="238"/>
      <c r="HY14" s="238"/>
      <c r="HZ14" s="238"/>
      <c r="IA14" s="238"/>
      <c r="IB14" s="238"/>
      <c r="IC14" s="238"/>
      <c r="ID14" s="238"/>
      <c r="IE14" s="238"/>
      <c r="IF14" s="238"/>
      <c r="IG14" s="238"/>
      <c r="IH14" s="238"/>
      <c r="II14" s="238"/>
      <c r="IJ14" s="238"/>
      <c r="IK14" s="238"/>
      <c r="IL14" s="238"/>
      <c r="IM14" s="238"/>
      <c r="IN14" s="238"/>
      <c r="IO14" s="238"/>
      <c r="IP14" s="238"/>
      <c r="IQ14" s="238"/>
      <c r="IR14" s="238"/>
      <c r="IS14" s="238"/>
      <c r="IT14" s="238"/>
      <c r="IU14" s="238"/>
    </row>
    <row r="15" spans="1:255" ht="17.25" customHeight="1" x14ac:dyDescent="0.3">
      <c r="A15" s="267" t="s">
        <v>15</v>
      </c>
      <c r="B15" s="268">
        <v>160</v>
      </c>
      <c r="C15" s="247"/>
      <c r="D15" s="219"/>
      <c r="E15" s="214"/>
      <c r="F15" s="333"/>
      <c r="G15" s="334"/>
      <c r="H15" s="334"/>
      <c r="I15" s="335"/>
      <c r="J15" s="214"/>
      <c r="K15" s="214"/>
      <c r="L15" s="214"/>
      <c r="M15" s="214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8"/>
      <c r="FM15" s="238"/>
      <c r="FN15" s="238"/>
      <c r="FO15" s="238"/>
      <c r="FP15" s="238"/>
      <c r="FQ15" s="238"/>
      <c r="FR15" s="238"/>
      <c r="FS15" s="238"/>
      <c r="FT15" s="238"/>
      <c r="FU15" s="238"/>
      <c r="FV15" s="238"/>
      <c r="FW15" s="238"/>
      <c r="FX15" s="238"/>
      <c r="FY15" s="238"/>
      <c r="FZ15" s="238"/>
      <c r="GA15" s="238"/>
      <c r="GB15" s="238"/>
      <c r="GC15" s="238"/>
      <c r="GD15" s="238"/>
      <c r="GE15" s="238"/>
      <c r="GF15" s="238"/>
      <c r="GG15" s="238"/>
      <c r="GH15" s="238"/>
      <c r="GI15" s="238"/>
      <c r="GJ15" s="238"/>
      <c r="GK15" s="238"/>
      <c r="GL15" s="238"/>
      <c r="GM15" s="238"/>
      <c r="GN15" s="238"/>
      <c r="GO15" s="238"/>
      <c r="GP15" s="238"/>
      <c r="GQ15" s="238"/>
      <c r="GR15" s="238"/>
      <c r="GS15" s="238"/>
      <c r="GT15" s="238"/>
      <c r="GU15" s="238"/>
      <c r="GV15" s="238"/>
      <c r="GW15" s="238"/>
      <c r="GX15" s="238"/>
      <c r="GY15" s="238"/>
      <c r="GZ15" s="238"/>
      <c r="HA15" s="238"/>
      <c r="HB15" s="238"/>
      <c r="HC15" s="238"/>
      <c r="HD15" s="238"/>
      <c r="HE15" s="238"/>
      <c r="HF15" s="238"/>
      <c r="HG15" s="238"/>
      <c r="HH15" s="238"/>
      <c r="HI15" s="238"/>
      <c r="HJ15" s="238"/>
      <c r="HK15" s="238"/>
      <c r="HL15" s="238"/>
      <c r="HM15" s="238"/>
      <c r="HN15" s="238"/>
      <c r="HO15" s="238"/>
      <c r="HP15" s="238"/>
      <c r="HQ15" s="238"/>
      <c r="HR15" s="238"/>
      <c r="HS15" s="238"/>
      <c r="HT15" s="238"/>
      <c r="HU15" s="238"/>
      <c r="HV15" s="238"/>
      <c r="HW15" s="238"/>
      <c r="HX15" s="238"/>
      <c r="HY15" s="238"/>
      <c r="HZ15" s="238"/>
      <c r="IA15" s="238"/>
      <c r="IB15" s="238"/>
      <c r="IC15" s="238"/>
      <c r="ID15" s="238"/>
      <c r="IE15" s="238"/>
      <c r="IF15" s="238"/>
      <c r="IG15" s="238"/>
      <c r="IH15" s="238"/>
      <c r="II15" s="238"/>
      <c r="IJ15" s="238"/>
      <c r="IK15" s="238"/>
      <c r="IL15" s="238"/>
      <c r="IM15" s="238"/>
      <c r="IN15" s="238"/>
      <c r="IO15" s="238"/>
      <c r="IP15" s="238"/>
      <c r="IQ15" s="238"/>
      <c r="IR15" s="238"/>
      <c r="IS15" s="238"/>
      <c r="IT15" s="238"/>
      <c r="IU15" s="238"/>
    </row>
    <row r="16" spans="1:255" ht="17.25" customHeight="1" x14ac:dyDescent="0.3">
      <c r="A16" s="267" t="s">
        <v>17</v>
      </c>
      <c r="B16" s="268">
        <v>160</v>
      </c>
      <c r="C16" s="247"/>
      <c r="D16" s="219"/>
      <c r="E16" s="214"/>
      <c r="F16" s="333"/>
      <c r="G16" s="334"/>
      <c r="H16" s="334"/>
      <c r="I16" s="335"/>
      <c r="J16" s="214"/>
      <c r="K16" s="214"/>
      <c r="L16" s="214"/>
      <c r="M16" s="214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8"/>
      <c r="FL16" s="238"/>
      <c r="FM16" s="238"/>
      <c r="FN16" s="238"/>
      <c r="FO16" s="238"/>
      <c r="FP16" s="238"/>
      <c r="FQ16" s="238"/>
      <c r="FR16" s="238"/>
      <c r="FS16" s="238"/>
      <c r="FT16" s="238"/>
      <c r="FU16" s="238"/>
      <c r="FV16" s="238"/>
      <c r="FW16" s="238"/>
      <c r="FX16" s="238"/>
      <c r="FY16" s="238"/>
      <c r="FZ16" s="238"/>
      <c r="GA16" s="238"/>
      <c r="GB16" s="238"/>
      <c r="GC16" s="238"/>
      <c r="GD16" s="238"/>
      <c r="GE16" s="238"/>
      <c r="GF16" s="238"/>
      <c r="GG16" s="238"/>
      <c r="GH16" s="238"/>
      <c r="GI16" s="238"/>
      <c r="GJ16" s="238"/>
      <c r="GK16" s="238"/>
      <c r="GL16" s="238"/>
      <c r="GM16" s="238"/>
      <c r="GN16" s="238"/>
      <c r="GO16" s="238"/>
      <c r="GP16" s="238"/>
      <c r="GQ16" s="238"/>
      <c r="GR16" s="238"/>
      <c r="GS16" s="238"/>
      <c r="GT16" s="238"/>
      <c r="GU16" s="238"/>
      <c r="GV16" s="238"/>
      <c r="GW16" s="238"/>
      <c r="GX16" s="238"/>
      <c r="GY16" s="238"/>
      <c r="GZ16" s="238"/>
      <c r="HA16" s="238"/>
      <c r="HB16" s="238"/>
      <c r="HC16" s="238"/>
      <c r="HD16" s="238"/>
      <c r="HE16" s="238"/>
      <c r="HF16" s="238"/>
      <c r="HG16" s="238"/>
      <c r="HH16" s="238"/>
      <c r="HI16" s="238"/>
      <c r="HJ16" s="238"/>
      <c r="HK16" s="238"/>
      <c r="HL16" s="238"/>
      <c r="HM16" s="238"/>
      <c r="HN16" s="238"/>
      <c r="HO16" s="238"/>
      <c r="HP16" s="238"/>
      <c r="HQ16" s="238"/>
      <c r="HR16" s="238"/>
      <c r="HS16" s="238"/>
      <c r="HT16" s="238"/>
      <c r="HU16" s="238"/>
      <c r="HV16" s="238"/>
      <c r="HW16" s="238"/>
      <c r="HX16" s="238"/>
      <c r="HY16" s="238"/>
      <c r="HZ16" s="238"/>
      <c r="IA16" s="238"/>
      <c r="IB16" s="238"/>
      <c r="IC16" s="238"/>
      <c r="ID16" s="238"/>
      <c r="IE16" s="238"/>
      <c r="IF16" s="238"/>
      <c r="IG16" s="238"/>
      <c r="IH16" s="238"/>
      <c r="II16" s="238"/>
      <c r="IJ16" s="238"/>
      <c r="IK16" s="238"/>
      <c r="IL16" s="238"/>
      <c r="IM16" s="238"/>
      <c r="IN16" s="238"/>
      <c r="IO16" s="238"/>
      <c r="IP16" s="238"/>
      <c r="IQ16" s="238"/>
      <c r="IR16" s="238"/>
      <c r="IS16" s="238"/>
      <c r="IT16" s="238"/>
      <c r="IU16" s="238"/>
    </row>
    <row r="17" spans="1:255" ht="17.25" customHeight="1" x14ac:dyDescent="0.3">
      <c r="A17" s="265" t="s">
        <v>18</v>
      </c>
      <c r="B17" s="266">
        <v>40</v>
      </c>
      <c r="C17" s="247"/>
      <c r="D17" s="219"/>
      <c r="E17" s="214"/>
      <c r="F17" s="333"/>
      <c r="G17" s="334"/>
      <c r="H17" s="334"/>
      <c r="I17" s="335"/>
      <c r="J17" s="214"/>
      <c r="K17" s="214"/>
      <c r="L17" s="214"/>
      <c r="M17" s="214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GC17" s="238"/>
      <c r="GD17" s="238"/>
      <c r="GE17" s="238"/>
      <c r="GF17" s="238"/>
      <c r="GG17" s="238"/>
      <c r="GH17" s="238"/>
      <c r="GI17" s="238"/>
      <c r="GJ17" s="238"/>
      <c r="GK17" s="238"/>
      <c r="GL17" s="238"/>
      <c r="GM17" s="238"/>
      <c r="GN17" s="238"/>
      <c r="GO17" s="238"/>
      <c r="GP17" s="238"/>
      <c r="GQ17" s="238"/>
      <c r="GR17" s="238"/>
      <c r="GS17" s="238"/>
      <c r="GT17" s="238"/>
      <c r="GU17" s="238"/>
      <c r="GV17" s="238"/>
      <c r="GW17" s="238"/>
      <c r="GX17" s="238"/>
      <c r="GY17" s="238"/>
      <c r="GZ17" s="238"/>
      <c r="HA17" s="238"/>
      <c r="HB17" s="238"/>
      <c r="HC17" s="238"/>
      <c r="HD17" s="238"/>
      <c r="HE17" s="238"/>
      <c r="HF17" s="238"/>
      <c r="HG17" s="238"/>
      <c r="HH17" s="238"/>
      <c r="HI17" s="238"/>
      <c r="HJ17" s="238"/>
      <c r="HK17" s="238"/>
      <c r="HL17" s="238"/>
      <c r="HM17" s="238"/>
      <c r="HN17" s="238"/>
      <c r="HO17" s="238"/>
      <c r="HP17" s="238"/>
      <c r="HQ17" s="238"/>
      <c r="HR17" s="238"/>
      <c r="HS17" s="238"/>
      <c r="HT17" s="238"/>
      <c r="HU17" s="238"/>
      <c r="HV17" s="238"/>
      <c r="HW17" s="238"/>
      <c r="HX17" s="238"/>
      <c r="HY17" s="238"/>
      <c r="HZ17" s="238"/>
      <c r="IA17" s="238"/>
      <c r="IB17" s="238"/>
      <c r="IC17" s="238"/>
      <c r="ID17" s="238"/>
      <c r="IE17" s="238"/>
      <c r="IF17" s="238"/>
      <c r="IG17" s="238"/>
      <c r="IH17" s="238"/>
      <c r="II17" s="238"/>
      <c r="IJ17" s="238"/>
      <c r="IK17" s="238"/>
      <c r="IL17" s="238"/>
      <c r="IM17" s="238"/>
      <c r="IN17" s="238"/>
      <c r="IO17" s="238"/>
      <c r="IP17" s="238"/>
      <c r="IQ17" s="238"/>
      <c r="IR17" s="238"/>
      <c r="IS17" s="238"/>
      <c r="IT17" s="238"/>
      <c r="IU17" s="238"/>
    </row>
    <row r="18" spans="1:255" ht="17.25" customHeight="1" thickBot="1" x14ac:dyDescent="0.35">
      <c r="A18" s="265" t="s">
        <v>19</v>
      </c>
      <c r="B18" s="266">
        <v>40</v>
      </c>
      <c r="C18" s="247"/>
      <c r="D18" s="219"/>
      <c r="E18" s="214"/>
      <c r="F18" s="336"/>
      <c r="G18" s="337"/>
      <c r="H18" s="337"/>
      <c r="I18" s="338"/>
      <c r="J18" s="214"/>
      <c r="K18" s="214"/>
      <c r="L18" s="214"/>
      <c r="M18" s="214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238"/>
      <c r="EJ18" s="238"/>
      <c r="EK18" s="238"/>
      <c r="EL18" s="238"/>
      <c r="EM18" s="238"/>
      <c r="EN18" s="238"/>
      <c r="EO18" s="238"/>
      <c r="EP18" s="238"/>
      <c r="EQ18" s="238"/>
      <c r="ER18" s="238"/>
      <c r="ES18" s="238"/>
      <c r="ET18" s="238"/>
      <c r="EU18" s="238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8"/>
      <c r="FL18" s="238"/>
      <c r="FM18" s="238"/>
      <c r="FN18" s="238"/>
      <c r="FO18" s="238"/>
      <c r="FP18" s="238"/>
      <c r="FQ18" s="238"/>
      <c r="FR18" s="238"/>
      <c r="FS18" s="238"/>
      <c r="FT18" s="238"/>
      <c r="FU18" s="238"/>
      <c r="FV18" s="238"/>
      <c r="FW18" s="238"/>
      <c r="FX18" s="238"/>
      <c r="FY18" s="238"/>
      <c r="FZ18" s="238"/>
      <c r="GA18" s="238"/>
      <c r="GB18" s="238"/>
      <c r="GC18" s="238"/>
      <c r="GD18" s="238"/>
      <c r="GE18" s="238"/>
      <c r="GF18" s="238"/>
      <c r="GG18" s="238"/>
      <c r="GH18" s="238"/>
      <c r="GI18" s="238"/>
      <c r="GJ18" s="238"/>
      <c r="GK18" s="238"/>
      <c r="GL18" s="238"/>
      <c r="GM18" s="238"/>
      <c r="GN18" s="238"/>
      <c r="GO18" s="238"/>
      <c r="GP18" s="238"/>
      <c r="GQ18" s="238"/>
      <c r="GR18" s="238"/>
      <c r="GS18" s="238"/>
      <c r="GT18" s="238"/>
      <c r="GU18" s="238"/>
      <c r="GV18" s="238"/>
      <c r="GW18" s="238"/>
      <c r="GX18" s="238"/>
      <c r="GY18" s="238"/>
      <c r="GZ18" s="238"/>
      <c r="HA18" s="238"/>
      <c r="HB18" s="238"/>
      <c r="HC18" s="238"/>
      <c r="HD18" s="238"/>
      <c r="HE18" s="238"/>
      <c r="HF18" s="238"/>
      <c r="HG18" s="238"/>
      <c r="HH18" s="238"/>
      <c r="HI18" s="238"/>
      <c r="HJ18" s="238"/>
      <c r="HK18" s="238"/>
      <c r="HL18" s="238"/>
      <c r="HM18" s="238"/>
      <c r="HN18" s="238"/>
      <c r="HO18" s="238"/>
      <c r="HP18" s="238"/>
      <c r="HQ18" s="238"/>
      <c r="HR18" s="238"/>
      <c r="HS18" s="238"/>
      <c r="HT18" s="238"/>
      <c r="HU18" s="238"/>
      <c r="HV18" s="238"/>
      <c r="HW18" s="238"/>
      <c r="HX18" s="238"/>
      <c r="HY18" s="238"/>
      <c r="HZ18" s="238"/>
      <c r="IA18" s="238"/>
      <c r="IB18" s="238"/>
      <c r="IC18" s="238"/>
      <c r="ID18" s="238"/>
      <c r="IE18" s="238"/>
      <c r="IF18" s="238"/>
      <c r="IG18" s="238"/>
      <c r="IH18" s="238"/>
      <c r="II18" s="238"/>
      <c r="IJ18" s="238"/>
      <c r="IK18" s="238"/>
      <c r="IL18" s="238"/>
      <c r="IM18" s="238"/>
      <c r="IN18" s="238"/>
      <c r="IO18" s="238"/>
      <c r="IP18" s="238"/>
      <c r="IQ18" s="238"/>
      <c r="IR18" s="238"/>
      <c r="IS18" s="238"/>
      <c r="IT18" s="238"/>
      <c r="IU18" s="238"/>
    </row>
    <row r="19" spans="1:255" ht="16.2" thickBot="1" x14ac:dyDescent="0.35">
      <c r="A19" s="273" t="s">
        <v>20</v>
      </c>
      <c r="B19" s="274">
        <v>40</v>
      </c>
      <c r="C19" s="247"/>
      <c r="D19" s="219"/>
      <c r="E19" s="214"/>
      <c r="F19" s="214"/>
      <c r="G19" s="214"/>
      <c r="H19" s="214"/>
      <c r="I19" s="214"/>
      <c r="J19" s="214"/>
      <c r="K19" s="214"/>
      <c r="L19" s="214"/>
      <c r="M19" s="214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8"/>
      <c r="FL19" s="238"/>
      <c r="FM19" s="238"/>
      <c r="FN19" s="238"/>
      <c r="FO19" s="238"/>
      <c r="FP19" s="238"/>
      <c r="FQ19" s="238"/>
      <c r="FR19" s="238"/>
      <c r="FS19" s="238"/>
      <c r="FT19" s="238"/>
      <c r="FU19" s="238"/>
      <c r="FV19" s="238"/>
      <c r="FW19" s="238"/>
      <c r="FX19" s="238"/>
      <c r="FY19" s="238"/>
      <c r="FZ19" s="238"/>
      <c r="GA19" s="238"/>
      <c r="GB19" s="238"/>
      <c r="GC19" s="238"/>
      <c r="GD19" s="238"/>
      <c r="GE19" s="238"/>
      <c r="GF19" s="238"/>
      <c r="GG19" s="238"/>
      <c r="GH19" s="238"/>
      <c r="GI19" s="238"/>
      <c r="GJ19" s="238"/>
      <c r="GK19" s="238"/>
      <c r="GL19" s="238"/>
      <c r="GM19" s="238"/>
      <c r="GN19" s="238"/>
      <c r="GO19" s="238"/>
      <c r="GP19" s="238"/>
      <c r="GQ19" s="238"/>
      <c r="GR19" s="238"/>
      <c r="GS19" s="238"/>
      <c r="GT19" s="238"/>
      <c r="GU19" s="238"/>
      <c r="GV19" s="238"/>
      <c r="GW19" s="238"/>
      <c r="GX19" s="238"/>
      <c r="GY19" s="238"/>
      <c r="GZ19" s="238"/>
      <c r="HA19" s="238"/>
      <c r="HB19" s="238"/>
      <c r="HC19" s="238"/>
      <c r="HD19" s="238"/>
      <c r="HE19" s="238"/>
      <c r="HF19" s="238"/>
      <c r="HG19" s="238"/>
      <c r="HH19" s="238"/>
      <c r="HI19" s="238"/>
      <c r="HJ19" s="238"/>
      <c r="HK19" s="238"/>
      <c r="HL19" s="238"/>
      <c r="HM19" s="238"/>
      <c r="HN19" s="238"/>
      <c r="HO19" s="238"/>
      <c r="HP19" s="238"/>
      <c r="HQ19" s="238"/>
      <c r="HR19" s="238"/>
      <c r="HS19" s="238"/>
      <c r="HT19" s="238"/>
      <c r="HU19" s="238"/>
      <c r="HV19" s="238"/>
      <c r="HW19" s="238"/>
      <c r="HX19" s="238"/>
      <c r="HY19" s="238"/>
      <c r="HZ19" s="238"/>
      <c r="IA19" s="238"/>
      <c r="IB19" s="238"/>
      <c r="IC19" s="238"/>
      <c r="ID19" s="238"/>
      <c r="IE19" s="238"/>
      <c r="IF19" s="238"/>
      <c r="IG19" s="238"/>
      <c r="IH19" s="238"/>
      <c r="II19" s="238"/>
      <c r="IJ19" s="238"/>
      <c r="IK19" s="238"/>
      <c r="IL19" s="238"/>
      <c r="IM19" s="238"/>
      <c r="IN19" s="238"/>
      <c r="IO19" s="238"/>
      <c r="IP19" s="238"/>
      <c r="IQ19" s="238"/>
      <c r="IR19" s="238"/>
      <c r="IS19" s="238"/>
      <c r="IT19" s="238"/>
      <c r="IU19" s="238"/>
    </row>
    <row r="20" spans="1:255" x14ac:dyDescent="0.3">
      <c r="A20" s="271" t="s">
        <v>12</v>
      </c>
      <c r="B20" s="272">
        <v>640</v>
      </c>
      <c r="C20" s="247"/>
      <c r="D20" s="219"/>
      <c r="E20" s="214"/>
      <c r="F20" s="214"/>
      <c r="G20" s="214"/>
      <c r="H20" s="214"/>
      <c r="I20" s="214"/>
      <c r="J20" s="214"/>
      <c r="K20" s="214"/>
      <c r="L20" s="214"/>
      <c r="M20" s="214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8"/>
      <c r="GE20" s="238"/>
      <c r="GF20" s="238"/>
      <c r="GG20" s="238"/>
      <c r="GH20" s="238"/>
      <c r="GI20" s="238"/>
      <c r="GJ20" s="238"/>
      <c r="GK20" s="238"/>
      <c r="GL20" s="238"/>
      <c r="GM20" s="238"/>
      <c r="GN20" s="238"/>
      <c r="GO20" s="238"/>
      <c r="GP20" s="238"/>
      <c r="GQ20" s="238"/>
      <c r="GR20" s="238"/>
      <c r="GS20" s="238"/>
      <c r="GT20" s="238"/>
      <c r="GU20" s="238"/>
      <c r="GV20" s="238"/>
      <c r="GW20" s="238"/>
      <c r="GX20" s="238"/>
      <c r="GY20" s="238"/>
      <c r="GZ20" s="238"/>
      <c r="HA20" s="238"/>
      <c r="HB20" s="238"/>
      <c r="HC20" s="238"/>
      <c r="HD20" s="238"/>
      <c r="HE20" s="238"/>
      <c r="HF20" s="238"/>
      <c r="HG20" s="238"/>
      <c r="HH20" s="238"/>
      <c r="HI20" s="238"/>
      <c r="HJ20" s="238"/>
      <c r="HK20" s="238"/>
      <c r="HL20" s="238"/>
      <c r="HM20" s="238"/>
      <c r="HN20" s="238"/>
      <c r="HO20" s="238"/>
      <c r="HP20" s="238"/>
      <c r="HQ20" s="238"/>
      <c r="HR20" s="238"/>
      <c r="HS20" s="238"/>
      <c r="HT20" s="238"/>
      <c r="HU20" s="238"/>
      <c r="HV20" s="238"/>
      <c r="HW20" s="238"/>
      <c r="HX20" s="238"/>
      <c r="HY20" s="238"/>
      <c r="HZ20" s="238"/>
      <c r="IA20" s="238"/>
      <c r="IB20" s="238"/>
      <c r="IC20" s="238"/>
      <c r="ID20" s="238"/>
      <c r="IE20" s="238"/>
      <c r="IF20" s="238"/>
      <c r="IG20" s="238"/>
      <c r="IH20" s="238"/>
      <c r="II20" s="238"/>
      <c r="IJ20" s="238"/>
      <c r="IK20" s="238"/>
      <c r="IL20" s="238"/>
      <c r="IM20" s="238"/>
      <c r="IN20" s="238"/>
      <c r="IO20" s="238"/>
      <c r="IP20" s="238"/>
      <c r="IQ20" s="238"/>
      <c r="IR20" s="238"/>
      <c r="IS20" s="238"/>
      <c r="IT20" s="238"/>
      <c r="IU20" s="238"/>
    </row>
    <row r="21" spans="1:255" x14ac:dyDescent="0.3">
      <c r="A21" s="271" t="s">
        <v>21</v>
      </c>
      <c r="B21" s="272">
        <v>640</v>
      </c>
      <c r="C21" s="247"/>
      <c r="D21" s="219"/>
      <c r="E21" s="214"/>
      <c r="F21" s="214"/>
      <c r="G21" s="214"/>
      <c r="H21" s="214"/>
      <c r="I21" s="214"/>
      <c r="J21" s="214"/>
      <c r="K21" s="214"/>
      <c r="L21" s="214"/>
      <c r="M21" s="214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8"/>
      <c r="FM21" s="238"/>
      <c r="FN21" s="238"/>
      <c r="FO21" s="238"/>
      <c r="FP21" s="238"/>
      <c r="FQ21" s="238"/>
      <c r="FR21" s="238"/>
      <c r="FS21" s="238"/>
      <c r="FT21" s="238"/>
      <c r="FU21" s="238"/>
      <c r="FV21" s="238"/>
      <c r="FW21" s="238"/>
      <c r="FX21" s="238"/>
      <c r="FY21" s="238"/>
      <c r="FZ21" s="238"/>
      <c r="GA21" s="238"/>
      <c r="GB21" s="238"/>
      <c r="GC21" s="238"/>
      <c r="GD21" s="238"/>
      <c r="GE21" s="238"/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8"/>
      <c r="GQ21" s="238"/>
      <c r="GR21" s="238"/>
      <c r="GS21" s="238"/>
      <c r="GT21" s="238"/>
      <c r="GU21" s="238"/>
      <c r="GV21" s="238"/>
      <c r="GW21" s="238"/>
      <c r="GX21" s="238"/>
      <c r="GY21" s="238"/>
      <c r="GZ21" s="238"/>
      <c r="HA21" s="238"/>
      <c r="HB21" s="238"/>
      <c r="HC21" s="238"/>
      <c r="HD21" s="238"/>
      <c r="HE21" s="238"/>
      <c r="HF21" s="238"/>
      <c r="HG21" s="238"/>
      <c r="HH21" s="238"/>
      <c r="HI21" s="238"/>
      <c r="HJ21" s="238"/>
      <c r="HK21" s="238"/>
      <c r="HL21" s="238"/>
      <c r="HM21" s="238"/>
      <c r="HN21" s="238"/>
      <c r="HO21" s="238"/>
      <c r="HP21" s="238"/>
      <c r="HQ21" s="238"/>
      <c r="HR21" s="238"/>
      <c r="HS21" s="238"/>
      <c r="HT21" s="238"/>
      <c r="HU21" s="238"/>
      <c r="HV21" s="238"/>
      <c r="HW21" s="238"/>
      <c r="HX21" s="238"/>
      <c r="HY21" s="238"/>
      <c r="HZ21" s="238"/>
      <c r="IA21" s="238"/>
      <c r="IB21" s="238"/>
      <c r="IC21" s="238"/>
      <c r="ID21" s="238"/>
      <c r="IE21" s="238"/>
      <c r="IF21" s="238"/>
      <c r="IG21" s="238"/>
      <c r="IH21" s="238"/>
      <c r="II21" s="238"/>
      <c r="IJ21" s="238"/>
      <c r="IK21" s="238"/>
      <c r="IL21" s="238"/>
      <c r="IM21" s="238"/>
      <c r="IN21" s="238"/>
      <c r="IO21" s="238"/>
      <c r="IP21" s="238"/>
      <c r="IQ21" s="238"/>
      <c r="IR21" s="238"/>
      <c r="IS21" s="238"/>
      <c r="IT21" s="238"/>
      <c r="IU21" s="238"/>
    </row>
    <row r="22" spans="1:255" x14ac:dyDescent="0.3">
      <c r="A22" s="271" t="s">
        <v>22</v>
      </c>
      <c r="B22" s="272">
        <v>640</v>
      </c>
      <c r="C22" s="247"/>
      <c r="D22" s="219"/>
      <c r="E22" s="214"/>
      <c r="F22" s="214"/>
      <c r="G22" s="214"/>
      <c r="H22" s="214"/>
      <c r="I22" s="214"/>
      <c r="J22" s="214"/>
      <c r="K22" s="214"/>
      <c r="L22" s="214"/>
      <c r="M22" s="214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8"/>
      <c r="ED22" s="238"/>
      <c r="EE22" s="238"/>
      <c r="EF22" s="238"/>
      <c r="EG22" s="238"/>
      <c r="EH22" s="238"/>
      <c r="EI22" s="238"/>
      <c r="EJ22" s="238"/>
      <c r="EK22" s="238"/>
      <c r="EL22" s="238"/>
      <c r="EM22" s="238"/>
      <c r="EN22" s="238"/>
      <c r="EO22" s="238"/>
      <c r="EP22" s="238"/>
      <c r="EQ22" s="238"/>
      <c r="ER22" s="238"/>
      <c r="ES22" s="238"/>
      <c r="ET22" s="238"/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  <c r="FK22" s="238"/>
      <c r="FL22" s="238"/>
      <c r="FM22" s="238"/>
      <c r="FN22" s="238"/>
      <c r="FO22" s="238"/>
      <c r="FP22" s="238"/>
      <c r="FQ22" s="238"/>
      <c r="FR22" s="238"/>
      <c r="FS22" s="238"/>
      <c r="FT22" s="238"/>
      <c r="FU22" s="238"/>
      <c r="FV22" s="238"/>
      <c r="FW22" s="238"/>
      <c r="FX22" s="238"/>
      <c r="FY22" s="238"/>
      <c r="FZ22" s="238"/>
      <c r="GA22" s="238"/>
      <c r="GB22" s="238"/>
      <c r="GC22" s="238"/>
      <c r="GD22" s="238"/>
      <c r="GE22" s="238"/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8"/>
      <c r="GQ22" s="238"/>
      <c r="GR22" s="238"/>
      <c r="GS22" s="238"/>
      <c r="GT22" s="238"/>
      <c r="GU22" s="238"/>
      <c r="GV22" s="238"/>
      <c r="GW22" s="238"/>
      <c r="GX22" s="238"/>
      <c r="GY22" s="238"/>
      <c r="GZ22" s="238"/>
      <c r="HA22" s="238"/>
      <c r="HB22" s="238"/>
      <c r="HC22" s="238"/>
      <c r="HD22" s="238"/>
      <c r="HE22" s="238"/>
      <c r="HF22" s="238"/>
      <c r="HG22" s="238"/>
      <c r="HH22" s="238"/>
      <c r="HI22" s="238"/>
      <c r="HJ22" s="238"/>
      <c r="HK22" s="238"/>
      <c r="HL22" s="238"/>
      <c r="HM22" s="238"/>
      <c r="HN22" s="238"/>
      <c r="HO22" s="238"/>
      <c r="HP22" s="238"/>
      <c r="HQ22" s="238"/>
      <c r="HR22" s="238"/>
      <c r="HS22" s="238"/>
      <c r="HT22" s="238"/>
      <c r="HU22" s="238"/>
      <c r="HV22" s="238"/>
      <c r="HW22" s="238"/>
      <c r="HX22" s="238"/>
      <c r="HY22" s="238"/>
      <c r="HZ22" s="238"/>
      <c r="IA22" s="238"/>
      <c r="IB22" s="238"/>
      <c r="IC22" s="238"/>
      <c r="ID22" s="238"/>
      <c r="IE22" s="238"/>
      <c r="IF22" s="238"/>
      <c r="IG22" s="238"/>
      <c r="IH22" s="238"/>
      <c r="II22" s="238"/>
      <c r="IJ22" s="238"/>
      <c r="IK22" s="238"/>
      <c r="IL22" s="238"/>
      <c r="IM22" s="238"/>
      <c r="IN22" s="238"/>
      <c r="IO22" s="238"/>
      <c r="IP22" s="238"/>
      <c r="IQ22" s="238"/>
      <c r="IR22" s="238"/>
      <c r="IS22" s="238"/>
      <c r="IT22" s="238"/>
      <c r="IU22" s="238"/>
    </row>
    <row r="23" spans="1:255" x14ac:dyDescent="0.3">
      <c r="A23" s="267" t="s">
        <v>23</v>
      </c>
      <c r="B23" s="268">
        <v>160</v>
      </c>
      <c r="C23" s="247"/>
      <c r="D23" s="219"/>
      <c r="E23" s="214"/>
      <c r="F23" s="214"/>
      <c r="G23" s="214"/>
      <c r="H23" s="214"/>
      <c r="I23" s="214"/>
      <c r="J23" s="214"/>
      <c r="K23" s="214"/>
      <c r="L23" s="214"/>
      <c r="M23" s="214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8"/>
      <c r="ED23" s="238"/>
      <c r="EE23" s="238"/>
      <c r="EF23" s="238"/>
      <c r="EG23" s="238"/>
      <c r="EH23" s="238"/>
      <c r="EI23" s="238"/>
      <c r="EJ23" s="238"/>
      <c r="EK23" s="238"/>
      <c r="EL23" s="238"/>
      <c r="EM23" s="238"/>
      <c r="EN23" s="238"/>
      <c r="EO23" s="238"/>
      <c r="EP23" s="238"/>
      <c r="EQ23" s="238"/>
      <c r="ER23" s="238"/>
      <c r="ES23" s="238"/>
      <c r="ET23" s="238"/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8"/>
      <c r="FL23" s="238"/>
      <c r="FM23" s="238"/>
      <c r="FN23" s="238"/>
      <c r="FO23" s="238"/>
      <c r="FP23" s="238"/>
      <c r="FQ23" s="238"/>
      <c r="FR23" s="238"/>
      <c r="FS23" s="238"/>
      <c r="FT23" s="238"/>
      <c r="FU23" s="238"/>
      <c r="FV23" s="238"/>
      <c r="FW23" s="238"/>
      <c r="FX23" s="238"/>
      <c r="FY23" s="238"/>
      <c r="FZ23" s="238"/>
      <c r="GA23" s="238"/>
      <c r="GB23" s="238"/>
      <c r="GC23" s="238"/>
      <c r="GD23" s="238"/>
      <c r="GE23" s="238"/>
      <c r="GF23" s="238"/>
      <c r="GG23" s="238"/>
      <c r="GH23" s="238"/>
      <c r="GI23" s="238"/>
      <c r="GJ23" s="238"/>
      <c r="GK23" s="238"/>
      <c r="GL23" s="238"/>
      <c r="GM23" s="238"/>
      <c r="GN23" s="238"/>
      <c r="GO23" s="238"/>
      <c r="GP23" s="238"/>
      <c r="GQ23" s="238"/>
      <c r="GR23" s="238"/>
      <c r="GS23" s="238"/>
      <c r="GT23" s="238"/>
      <c r="GU23" s="238"/>
      <c r="GV23" s="238"/>
      <c r="GW23" s="238"/>
      <c r="GX23" s="238"/>
      <c r="GY23" s="238"/>
      <c r="GZ23" s="238"/>
      <c r="HA23" s="238"/>
      <c r="HB23" s="238"/>
      <c r="HC23" s="238"/>
      <c r="HD23" s="238"/>
      <c r="HE23" s="238"/>
      <c r="HF23" s="238"/>
      <c r="HG23" s="238"/>
      <c r="HH23" s="238"/>
      <c r="HI23" s="238"/>
      <c r="HJ23" s="238"/>
      <c r="HK23" s="238"/>
      <c r="HL23" s="238"/>
      <c r="HM23" s="238"/>
      <c r="HN23" s="238"/>
      <c r="HO23" s="238"/>
      <c r="HP23" s="238"/>
      <c r="HQ23" s="238"/>
      <c r="HR23" s="238"/>
      <c r="HS23" s="238"/>
      <c r="HT23" s="238"/>
      <c r="HU23" s="238"/>
      <c r="HV23" s="238"/>
      <c r="HW23" s="238"/>
      <c r="HX23" s="238"/>
      <c r="HY23" s="238"/>
      <c r="HZ23" s="238"/>
      <c r="IA23" s="238"/>
      <c r="IB23" s="238"/>
      <c r="IC23" s="238"/>
      <c r="ID23" s="238"/>
      <c r="IE23" s="238"/>
      <c r="IF23" s="238"/>
      <c r="IG23" s="238"/>
      <c r="IH23" s="238"/>
      <c r="II23" s="238"/>
      <c r="IJ23" s="238"/>
      <c r="IK23" s="238"/>
      <c r="IL23" s="238"/>
      <c r="IM23" s="238"/>
      <c r="IN23" s="238"/>
      <c r="IO23" s="238"/>
      <c r="IP23" s="238"/>
      <c r="IQ23" s="238"/>
      <c r="IR23" s="238"/>
      <c r="IS23" s="238"/>
      <c r="IT23" s="238"/>
      <c r="IU23" s="238"/>
    </row>
    <row r="24" spans="1:255" x14ac:dyDescent="0.3">
      <c r="A24" s="267" t="s">
        <v>24</v>
      </c>
      <c r="B24" s="268">
        <v>160</v>
      </c>
      <c r="C24" s="247"/>
      <c r="D24" s="219"/>
      <c r="E24" s="214"/>
      <c r="F24" s="214"/>
      <c r="G24" s="214"/>
      <c r="H24" s="214"/>
      <c r="I24" s="214"/>
      <c r="J24" s="214"/>
      <c r="K24" s="214"/>
      <c r="L24" s="214"/>
      <c r="M24" s="214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8"/>
      <c r="EE24" s="238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8"/>
      <c r="FL24" s="238"/>
      <c r="FM24" s="238"/>
      <c r="FN24" s="238"/>
      <c r="FO24" s="238"/>
      <c r="FP24" s="238"/>
      <c r="FQ24" s="238"/>
      <c r="FR24" s="238"/>
      <c r="FS24" s="238"/>
      <c r="FT24" s="238"/>
      <c r="FU24" s="238"/>
      <c r="FV24" s="238"/>
      <c r="FW24" s="238"/>
      <c r="FX24" s="238"/>
      <c r="FY24" s="238"/>
      <c r="FZ24" s="238"/>
      <c r="GA24" s="238"/>
      <c r="GB24" s="238"/>
      <c r="GC24" s="238"/>
      <c r="GD24" s="238"/>
      <c r="GE24" s="238"/>
      <c r="GF24" s="238"/>
      <c r="GG24" s="238"/>
      <c r="GH24" s="238"/>
      <c r="GI24" s="238"/>
      <c r="GJ24" s="238"/>
      <c r="GK24" s="238"/>
      <c r="GL24" s="238"/>
      <c r="GM24" s="238"/>
      <c r="GN24" s="238"/>
      <c r="GO24" s="238"/>
      <c r="GP24" s="238"/>
      <c r="GQ24" s="238"/>
      <c r="GR24" s="238"/>
      <c r="GS24" s="238"/>
      <c r="GT24" s="238"/>
      <c r="GU24" s="238"/>
      <c r="GV24" s="238"/>
      <c r="GW24" s="238"/>
      <c r="GX24" s="238"/>
      <c r="GY24" s="238"/>
      <c r="GZ24" s="238"/>
      <c r="HA24" s="238"/>
      <c r="HB24" s="238"/>
      <c r="HC24" s="238"/>
      <c r="HD24" s="238"/>
      <c r="HE24" s="238"/>
      <c r="HF24" s="238"/>
      <c r="HG24" s="238"/>
      <c r="HH24" s="238"/>
      <c r="HI24" s="238"/>
      <c r="HJ24" s="238"/>
      <c r="HK24" s="238"/>
      <c r="HL24" s="238"/>
      <c r="HM24" s="238"/>
      <c r="HN24" s="238"/>
      <c r="HO24" s="238"/>
      <c r="HP24" s="238"/>
      <c r="HQ24" s="238"/>
      <c r="HR24" s="238"/>
      <c r="HS24" s="238"/>
      <c r="HT24" s="238"/>
      <c r="HU24" s="238"/>
      <c r="HV24" s="238"/>
      <c r="HW24" s="238"/>
      <c r="HX24" s="238"/>
      <c r="HY24" s="238"/>
      <c r="HZ24" s="238"/>
      <c r="IA24" s="238"/>
      <c r="IB24" s="238"/>
      <c r="IC24" s="238"/>
      <c r="ID24" s="238"/>
      <c r="IE24" s="238"/>
      <c r="IF24" s="238"/>
      <c r="IG24" s="238"/>
      <c r="IH24" s="238"/>
      <c r="II24" s="238"/>
      <c r="IJ24" s="238"/>
      <c r="IK24" s="238"/>
      <c r="IL24" s="238"/>
      <c r="IM24" s="238"/>
      <c r="IN24" s="238"/>
      <c r="IO24" s="238"/>
      <c r="IP24" s="238"/>
      <c r="IQ24" s="238"/>
      <c r="IR24" s="238"/>
      <c r="IS24" s="238"/>
      <c r="IT24" s="238"/>
      <c r="IU24" s="238"/>
    </row>
    <row r="25" spans="1:255" x14ac:dyDescent="0.3">
      <c r="A25" s="267" t="s">
        <v>25</v>
      </c>
      <c r="B25" s="268">
        <v>160</v>
      </c>
      <c r="C25" s="247"/>
      <c r="D25" s="219"/>
      <c r="E25" s="214"/>
      <c r="F25" s="214"/>
      <c r="G25" s="214"/>
      <c r="H25" s="214"/>
      <c r="I25" s="214"/>
      <c r="J25" s="214"/>
      <c r="K25" s="214"/>
      <c r="L25" s="214"/>
      <c r="M25" s="214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8"/>
      <c r="FM25" s="238"/>
      <c r="FN25" s="238"/>
      <c r="FO25" s="238"/>
      <c r="FP25" s="238"/>
      <c r="FQ25" s="238"/>
      <c r="FR25" s="238"/>
      <c r="FS25" s="238"/>
      <c r="FT25" s="238"/>
      <c r="FU25" s="238"/>
      <c r="FV25" s="238"/>
      <c r="FW25" s="238"/>
      <c r="FX25" s="238"/>
      <c r="FY25" s="238"/>
      <c r="FZ25" s="238"/>
      <c r="GA25" s="238"/>
      <c r="GB25" s="238"/>
      <c r="GC25" s="238"/>
      <c r="GD25" s="238"/>
      <c r="GE25" s="238"/>
      <c r="GF25" s="238"/>
      <c r="GG25" s="238"/>
      <c r="GH25" s="238"/>
      <c r="GI25" s="238"/>
      <c r="GJ25" s="238"/>
      <c r="GK25" s="238"/>
      <c r="GL25" s="238"/>
      <c r="GM25" s="238"/>
      <c r="GN25" s="238"/>
      <c r="GO25" s="238"/>
      <c r="GP25" s="238"/>
      <c r="GQ25" s="238"/>
      <c r="GR25" s="238"/>
      <c r="GS25" s="238"/>
      <c r="GT25" s="238"/>
      <c r="GU25" s="238"/>
      <c r="GV25" s="238"/>
      <c r="GW25" s="238"/>
      <c r="GX25" s="238"/>
      <c r="GY25" s="238"/>
      <c r="GZ25" s="238"/>
      <c r="HA25" s="238"/>
      <c r="HB25" s="238"/>
      <c r="HC25" s="238"/>
      <c r="HD25" s="238"/>
      <c r="HE25" s="238"/>
      <c r="HF25" s="238"/>
      <c r="HG25" s="238"/>
      <c r="HH25" s="238"/>
      <c r="HI25" s="238"/>
      <c r="HJ25" s="238"/>
      <c r="HK25" s="238"/>
      <c r="HL25" s="238"/>
      <c r="HM25" s="238"/>
      <c r="HN25" s="238"/>
      <c r="HO25" s="238"/>
      <c r="HP25" s="238"/>
      <c r="HQ25" s="238"/>
      <c r="HR25" s="238"/>
      <c r="HS25" s="238"/>
      <c r="HT25" s="238"/>
      <c r="HU25" s="238"/>
      <c r="HV25" s="238"/>
      <c r="HW25" s="238"/>
      <c r="HX25" s="238"/>
      <c r="HY25" s="238"/>
      <c r="HZ25" s="238"/>
      <c r="IA25" s="238"/>
      <c r="IB25" s="238"/>
      <c r="IC25" s="238"/>
      <c r="ID25" s="238"/>
      <c r="IE25" s="238"/>
      <c r="IF25" s="238"/>
      <c r="IG25" s="238"/>
      <c r="IH25" s="238"/>
      <c r="II25" s="238"/>
      <c r="IJ25" s="238"/>
      <c r="IK25" s="238"/>
      <c r="IL25" s="238"/>
      <c r="IM25" s="238"/>
      <c r="IN25" s="238"/>
      <c r="IO25" s="238"/>
      <c r="IP25" s="238"/>
      <c r="IQ25" s="238"/>
      <c r="IR25" s="238"/>
      <c r="IS25" s="238"/>
      <c r="IT25" s="238"/>
      <c r="IU25" s="238"/>
    </row>
    <row r="26" spans="1:255" x14ac:dyDescent="0.3">
      <c r="A26" s="265" t="s">
        <v>26</v>
      </c>
      <c r="B26" s="266">
        <v>40</v>
      </c>
      <c r="C26" s="247"/>
      <c r="D26" s="219"/>
      <c r="E26" s="214"/>
      <c r="F26" s="214"/>
      <c r="G26" s="214"/>
      <c r="H26" s="214"/>
      <c r="I26" s="214"/>
      <c r="J26" s="214"/>
      <c r="K26" s="214"/>
      <c r="L26" s="214"/>
      <c r="M26" s="214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8"/>
      <c r="FM26" s="238"/>
      <c r="FN26" s="238"/>
      <c r="FO26" s="238"/>
      <c r="FP26" s="238"/>
      <c r="FQ26" s="238"/>
      <c r="FR26" s="238"/>
      <c r="FS26" s="238"/>
      <c r="FT26" s="238"/>
      <c r="FU26" s="238"/>
      <c r="FV26" s="238"/>
      <c r="FW26" s="238"/>
      <c r="FX26" s="238"/>
      <c r="FY26" s="238"/>
      <c r="FZ26" s="238"/>
      <c r="GA26" s="238"/>
      <c r="GB26" s="238"/>
      <c r="GC26" s="238"/>
      <c r="GD26" s="238"/>
      <c r="GE26" s="238"/>
      <c r="GF26" s="238"/>
      <c r="GG26" s="238"/>
      <c r="GH26" s="238"/>
      <c r="GI26" s="238"/>
      <c r="GJ26" s="238"/>
      <c r="GK26" s="238"/>
      <c r="GL26" s="238"/>
      <c r="GM26" s="238"/>
      <c r="GN26" s="238"/>
      <c r="GO26" s="238"/>
      <c r="GP26" s="238"/>
      <c r="GQ26" s="238"/>
      <c r="GR26" s="238"/>
      <c r="GS26" s="238"/>
      <c r="GT26" s="238"/>
      <c r="GU26" s="238"/>
      <c r="GV26" s="238"/>
      <c r="GW26" s="238"/>
      <c r="GX26" s="238"/>
      <c r="GY26" s="238"/>
      <c r="GZ26" s="238"/>
      <c r="HA26" s="238"/>
      <c r="HB26" s="238"/>
      <c r="HC26" s="238"/>
      <c r="HD26" s="238"/>
      <c r="HE26" s="238"/>
      <c r="HF26" s="238"/>
      <c r="HG26" s="238"/>
      <c r="HH26" s="238"/>
      <c r="HI26" s="238"/>
      <c r="HJ26" s="238"/>
      <c r="HK26" s="238"/>
      <c r="HL26" s="238"/>
      <c r="HM26" s="238"/>
      <c r="HN26" s="238"/>
      <c r="HO26" s="238"/>
      <c r="HP26" s="238"/>
      <c r="HQ26" s="238"/>
      <c r="HR26" s="238"/>
      <c r="HS26" s="238"/>
      <c r="HT26" s="238"/>
      <c r="HU26" s="238"/>
      <c r="HV26" s="238"/>
      <c r="HW26" s="238"/>
      <c r="HX26" s="238"/>
      <c r="HY26" s="238"/>
      <c r="HZ26" s="238"/>
      <c r="IA26" s="238"/>
      <c r="IB26" s="238"/>
      <c r="IC26" s="238"/>
      <c r="ID26" s="238"/>
      <c r="IE26" s="238"/>
      <c r="IF26" s="238"/>
      <c r="IG26" s="238"/>
      <c r="IH26" s="238"/>
      <c r="II26" s="238"/>
      <c r="IJ26" s="238"/>
      <c r="IK26" s="238"/>
      <c r="IL26" s="238"/>
      <c r="IM26" s="238"/>
      <c r="IN26" s="238"/>
      <c r="IO26" s="238"/>
      <c r="IP26" s="238"/>
      <c r="IQ26" s="238"/>
      <c r="IR26" s="238"/>
      <c r="IS26" s="238"/>
      <c r="IT26" s="238"/>
      <c r="IU26" s="238"/>
    </row>
    <row r="27" spans="1:255" x14ac:dyDescent="0.3">
      <c r="A27" s="265" t="s">
        <v>27</v>
      </c>
      <c r="B27" s="266">
        <v>40</v>
      </c>
      <c r="C27" s="247"/>
      <c r="D27" s="219"/>
      <c r="E27" s="214"/>
      <c r="F27" s="214"/>
      <c r="G27" s="214"/>
      <c r="H27" s="214"/>
      <c r="I27" s="214"/>
      <c r="J27" s="214"/>
      <c r="K27" s="214"/>
      <c r="L27" s="214"/>
      <c r="M27" s="214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8"/>
      <c r="FM27" s="238"/>
      <c r="FN27" s="238"/>
      <c r="FO27" s="238"/>
      <c r="FP27" s="238"/>
      <c r="FQ27" s="238"/>
      <c r="FR27" s="238"/>
      <c r="FS27" s="238"/>
      <c r="FT27" s="238"/>
      <c r="FU27" s="238"/>
      <c r="FV27" s="238"/>
      <c r="FW27" s="238"/>
      <c r="FX27" s="238"/>
      <c r="FY27" s="238"/>
      <c r="FZ27" s="238"/>
      <c r="GA27" s="238"/>
      <c r="GB27" s="238"/>
      <c r="GC27" s="238"/>
      <c r="GD27" s="238"/>
      <c r="GE27" s="238"/>
      <c r="GF27" s="238"/>
      <c r="GG27" s="238"/>
      <c r="GH27" s="238"/>
      <c r="GI27" s="238"/>
      <c r="GJ27" s="238"/>
      <c r="GK27" s="238"/>
      <c r="GL27" s="238"/>
      <c r="GM27" s="238"/>
      <c r="GN27" s="238"/>
      <c r="GO27" s="238"/>
      <c r="GP27" s="238"/>
      <c r="GQ27" s="238"/>
      <c r="GR27" s="238"/>
      <c r="GS27" s="238"/>
      <c r="GT27" s="238"/>
      <c r="GU27" s="238"/>
      <c r="GV27" s="238"/>
      <c r="GW27" s="238"/>
      <c r="GX27" s="238"/>
      <c r="GY27" s="238"/>
      <c r="GZ27" s="238"/>
      <c r="HA27" s="238"/>
      <c r="HB27" s="238"/>
      <c r="HC27" s="238"/>
      <c r="HD27" s="238"/>
      <c r="HE27" s="238"/>
      <c r="HF27" s="238"/>
      <c r="HG27" s="238"/>
      <c r="HH27" s="238"/>
      <c r="HI27" s="238"/>
      <c r="HJ27" s="238"/>
      <c r="HK27" s="238"/>
      <c r="HL27" s="238"/>
      <c r="HM27" s="238"/>
      <c r="HN27" s="238"/>
      <c r="HO27" s="238"/>
      <c r="HP27" s="238"/>
      <c r="HQ27" s="238"/>
      <c r="HR27" s="238"/>
      <c r="HS27" s="238"/>
      <c r="HT27" s="238"/>
      <c r="HU27" s="238"/>
      <c r="HV27" s="238"/>
      <c r="HW27" s="238"/>
      <c r="HX27" s="238"/>
      <c r="HY27" s="238"/>
      <c r="HZ27" s="238"/>
      <c r="IA27" s="238"/>
      <c r="IB27" s="238"/>
      <c r="IC27" s="238"/>
      <c r="ID27" s="238"/>
      <c r="IE27" s="238"/>
      <c r="IF27" s="238"/>
      <c r="IG27" s="238"/>
      <c r="IH27" s="238"/>
      <c r="II27" s="238"/>
      <c r="IJ27" s="238"/>
      <c r="IK27" s="238"/>
      <c r="IL27" s="238"/>
      <c r="IM27" s="238"/>
      <c r="IN27" s="238"/>
      <c r="IO27" s="238"/>
      <c r="IP27" s="238"/>
      <c r="IQ27" s="238"/>
      <c r="IR27" s="238"/>
      <c r="IS27" s="238"/>
      <c r="IT27" s="238"/>
      <c r="IU27" s="238"/>
    </row>
    <row r="28" spans="1:255" ht="16.2" thickBot="1" x14ac:dyDescent="0.35">
      <c r="A28" s="265" t="s">
        <v>28</v>
      </c>
      <c r="B28" s="266">
        <v>40</v>
      </c>
      <c r="C28" s="247"/>
      <c r="D28" s="219"/>
      <c r="E28" s="214"/>
      <c r="F28" s="214"/>
      <c r="G28" s="214"/>
      <c r="H28" s="214"/>
      <c r="I28" s="214"/>
      <c r="J28" s="214"/>
      <c r="K28" s="214"/>
      <c r="L28" s="214"/>
      <c r="M28" s="214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  <c r="GN28" s="238"/>
      <c r="GO28" s="238"/>
      <c r="GP28" s="238"/>
      <c r="GQ28" s="238"/>
      <c r="GR28" s="238"/>
      <c r="GS28" s="238"/>
      <c r="GT28" s="238"/>
      <c r="GU28" s="238"/>
      <c r="GV28" s="238"/>
      <c r="GW28" s="238"/>
      <c r="GX28" s="238"/>
      <c r="GY28" s="238"/>
      <c r="GZ28" s="238"/>
      <c r="HA28" s="238"/>
      <c r="HB28" s="238"/>
      <c r="HC28" s="238"/>
      <c r="HD28" s="238"/>
      <c r="HE28" s="238"/>
      <c r="HF28" s="238"/>
      <c r="HG28" s="238"/>
      <c r="HH28" s="238"/>
      <c r="HI28" s="238"/>
      <c r="HJ28" s="238"/>
      <c r="HK28" s="238"/>
      <c r="HL28" s="238"/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8"/>
      <c r="HZ28" s="238"/>
      <c r="IA28" s="238"/>
      <c r="IB28" s="238"/>
      <c r="IC28" s="238"/>
      <c r="ID28" s="238"/>
      <c r="IE28" s="238"/>
      <c r="IF28" s="238"/>
      <c r="IG28" s="238"/>
      <c r="IH28" s="238"/>
      <c r="II28" s="238"/>
      <c r="IJ28" s="238"/>
      <c r="IK28" s="238"/>
      <c r="IL28" s="238"/>
      <c r="IM28" s="238"/>
      <c r="IN28" s="238"/>
      <c r="IO28" s="238"/>
      <c r="IP28" s="238"/>
      <c r="IQ28" s="238"/>
      <c r="IR28" s="238"/>
      <c r="IS28" s="238"/>
      <c r="IT28" s="238"/>
      <c r="IU28" s="238"/>
    </row>
    <row r="29" spans="1:255" x14ac:dyDescent="0.3">
      <c r="A29" s="269" t="s">
        <v>14</v>
      </c>
      <c r="B29" s="270">
        <v>640</v>
      </c>
      <c r="C29" s="247"/>
      <c r="D29" s="219"/>
      <c r="E29" s="214"/>
      <c r="F29" s="214"/>
      <c r="G29" s="214"/>
      <c r="H29" s="214"/>
      <c r="I29" s="214"/>
      <c r="J29" s="214"/>
      <c r="K29" s="214"/>
      <c r="L29" s="214"/>
      <c r="M29" s="214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8"/>
      <c r="ED29" s="238"/>
      <c r="EE29" s="238"/>
      <c r="EF29" s="238"/>
      <c r="EG29" s="238"/>
      <c r="EH29" s="238"/>
      <c r="EI29" s="238"/>
      <c r="EJ29" s="238"/>
      <c r="EK29" s="238"/>
      <c r="EL29" s="238"/>
      <c r="EM29" s="238"/>
      <c r="EN29" s="238"/>
      <c r="EO29" s="238"/>
      <c r="EP29" s="238"/>
      <c r="EQ29" s="238"/>
      <c r="ER29" s="238"/>
      <c r="ES29" s="238"/>
      <c r="ET29" s="238"/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8"/>
      <c r="FM29" s="238"/>
      <c r="FN29" s="238"/>
      <c r="FO29" s="238"/>
      <c r="FP29" s="238"/>
      <c r="FQ29" s="238"/>
      <c r="FR29" s="238"/>
      <c r="FS29" s="238"/>
      <c r="FT29" s="238"/>
      <c r="FU29" s="238"/>
      <c r="FV29" s="238"/>
      <c r="FW29" s="238"/>
      <c r="FX29" s="238"/>
      <c r="FY29" s="238"/>
      <c r="FZ29" s="238"/>
      <c r="GA29" s="238"/>
      <c r="GB29" s="238"/>
      <c r="GC29" s="238"/>
      <c r="GD29" s="238"/>
      <c r="GE29" s="238"/>
      <c r="GF29" s="238"/>
      <c r="GG29" s="238"/>
      <c r="GH29" s="238"/>
      <c r="GI29" s="238"/>
      <c r="GJ29" s="238"/>
      <c r="GK29" s="238"/>
      <c r="GL29" s="238"/>
      <c r="GM29" s="238"/>
      <c r="GN29" s="238"/>
      <c r="GO29" s="238"/>
      <c r="GP29" s="238"/>
      <c r="GQ29" s="238"/>
      <c r="GR29" s="238"/>
      <c r="GS29" s="238"/>
      <c r="GT29" s="238"/>
      <c r="GU29" s="238"/>
      <c r="GV29" s="238"/>
      <c r="GW29" s="238"/>
      <c r="GX29" s="238"/>
      <c r="GY29" s="238"/>
      <c r="GZ29" s="238"/>
      <c r="HA29" s="238"/>
      <c r="HB29" s="238"/>
      <c r="HC29" s="238"/>
      <c r="HD29" s="238"/>
      <c r="HE29" s="238"/>
      <c r="HF29" s="238"/>
      <c r="HG29" s="238"/>
      <c r="HH29" s="238"/>
      <c r="HI29" s="238"/>
      <c r="HJ29" s="238"/>
      <c r="HK29" s="238"/>
      <c r="HL29" s="238"/>
      <c r="HM29" s="238"/>
      <c r="HN29" s="238"/>
      <c r="HO29" s="238"/>
      <c r="HP29" s="238"/>
      <c r="HQ29" s="238"/>
      <c r="HR29" s="238"/>
      <c r="HS29" s="238"/>
      <c r="HT29" s="238"/>
      <c r="HU29" s="238"/>
      <c r="HV29" s="238"/>
      <c r="HW29" s="238"/>
      <c r="HX29" s="238"/>
      <c r="HY29" s="238"/>
      <c r="HZ29" s="238"/>
      <c r="IA29" s="238"/>
      <c r="IB29" s="238"/>
      <c r="IC29" s="238"/>
      <c r="ID29" s="238"/>
      <c r="IE29" s="238"/>
      <c r="IF29" s="238"/>
      <c r="IG29" s="238"/>
      <c r="IH29" s="238"/>
      <c r="II29" s="238"/>
      <c r="IJ29" s="238"/>
      <c r="IK29" s="238"/>
      <c r="IL29" s="238"/>
      <c r="IM29" s="238"/>
      <c r="IN29" s="238"/>
      <c r="IO29" s="238"/>
      <c r="IP29" s="238"/>
      <c r="IQ29" s="238"/>
      <c r="IR29" s="238"/>
      <c r="IS29" s="238"/>
      <c r="IT29" s="238"/>
      <c r="IU29" s="238"/>
    </row>
    <row r="30" spans="1:255" x14ac:dyDescent="0.3">
      <c r="A30" s="271" t="s">
        <v>29</v>
      </c>
      <c r="B30" s="272">
        <v>640</v>
      </c>
      <c r="C30" s="247"/>
      <c r="D30" s="219"/>
      <c r="E30" s="214"/>
      <c r="F30" s="214"/>
      <c r="G30" s="214"/>
      <c r="H30" s="214"/>
      <c r="I30" s="214"/>
      <c r="J30" s="214"/>
      <c r="K30" s="214"/>
      <c r="L30" s="214"/>
      <c r="M30" s="214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8"/>
      <c r="ED30" s="238"/>
      <c r="EE30" s="238"/>
      <c r="EF30" s="238"/>
      <c r="EG30" s="238"/>
      <c r="EH30" s="238"/>
      <c r="EI30" s="238"/>
      <c r="EJ30" s="238"/>
      <c r="EK30" s="238"/>
      <c r="EL30" s="238"/>
      <c r="EM30" s="238"/>
      <c r="EN30" s="238"/>
      <c r="EO30" s="238"/>
      <c r="EP30" s="238"/>
      <c r="EQ30" s="238"/>
      <c r="ER30" s="238"/>
      <c r="ES30" s="238"/>
      <c r="ET30" s="238"/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8"/>
      <c r="FM30" s="238"/>
      <c r="FN30" s="238"/>
      <c r="FO30" s="238"/>
      <c r="FP30" s="238"/>
      <c r="FQ30" s="238"/>
      <c r="FR30" s="238"/>
      <c r="FS30" s="238"/>
      <c r="FT30" s="238"/>
      <c r="FU30" s="238"/>
      <c r="FV30" s="238"/>
      <c r="FW30" s="238"/>
      <c r="FX30" s="238"/>
      <c r="FY30" s="238"/>
      <c r="FZ30" s="238"/>
      <c r="GA30" s="238"/>
      <c r="GB30" s="238"/>
      <c r="GC30" s="238"/>
      <c r="GD30" s="238"/>
      <c r="GE30" s="238"/>
      <c r="GF30" s="238"/>
      <c r="GG30" s="238"/>
      <c r="GH30" s="238"/>
      <c r="GI30" s="238"/>
      <c r="GJ30" s="238"/>
      <c r="GK30" s="238"/>
      <c r="GL30" s="238"/>
      <c r="GM30" s="238"/>
      <c r="GN30" s="238"/>
      <c r="GO30" s="238"/>
      <c r="GP30" s="238"/>
      <c r="GQ30" s="238"/>
      <c r="GR30" s="238"/>
      <c r="GS30" s="238"/>
      <c r="GT30" s="238"/>
      <c r="GU30" s="238"/>
      <c r="GV30" s="238"/>
      <c r="GW30" s="238"/>
      <c r="GX30" s="238"/>
      <c r="GY30" s="238"/>
      <c r="GZ30" s="238"/>
      <c r="HA30" s="238"/>
      <c r="HB30" s="238"/>
      <c r="HC30" s="238"/>
      <c r="HD30" s="238"/>
      <c r="HE30" s="238"/>
      <c r="HF30" s="238"/>
      <c r="HG30" s="238"/>
      <c r="HH30" s="238"/>
      <c r="HI30" s="238"/>
      <c r="HJ30" s="238"/>
      <c r="HK30" s="238"/>
      <c r="HL30" s="238"/>
      <c r="HM30" s="238"/>
      <c r="HN30" s="238"/>
      <c r="HO30" s="238"/>
      <c r="HP30" s="238"/>
      <c r="HQ30" s="238"/>
      <c r="HR30" s="238"/>
      <c r="HS30" s="238"/>
      <c r="HT30" s="238"/>
      <c r="HU30" s="238"/>
      <c r="HV30" s="238"/>
      <c r="HW30" s="238"/>
      <c r="HX30" s="238"/>
      <c r="HY30" s="238"/>
      <c r="HZ30" s="238"/>
      <c r="IA30" s="238"/>
      <c r="IB30" s="238"/>
      <c r="IC30" s="238"/>
      <c r="ID30" s="238"/>
      <c r="IE30" s="238"/>
      <c r="IF30" s="238"/>
      <c r="IG30" s="238"/>
      <c r="IH30" s="238"/>
      <c r="II30" s="238"/>
      <c r="IJ30" s="238"/>
      <c r="IK30" s="238"/>
      <c r="IL30" s="238"/>
      <c r="IM30" s="238"/>
      <c r="IN30" s="238"/>
      <c r="IO30" s="238"/>
      <c r="IP30" s="238"/>
      <c r="IQ30" s="238"/>
      <c r="IR30" s="238"/>
      <c r="IS30" s="238"/>
      <c r="IT30" s="238"/>
      <c r="IU30" s="238"/>
    </row>
    <row r="31" spans="1:255" x14ac:dyDescent="0.3">
      <c r="A31" s="271" t="s">
        <v>30</v>
      </c>
      <c r="B31" s="272">
        <v>640</v>
      </c>
      <c r="C31" s="247"/>
      <c r="D31" s="219"/>
      <c r="E31" s="214"/>
      <c r="F31" s="214"/>
      <c r="G31" s="214"/>
      <c r="H31" s="214"/>
      <c r="I31" s="214"/>
      <c r="J31" s="214"/>
      <c r="K31" s="214"/>
      <c r="L31" s="214"/>
      <c r="M31" s="214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8"/>
      <c r="ED31" s="238"/>
      <c r="EE31" s="238"/>
      <c r="EF31" s="238"/>
      <c r="EG31" s="238"/>
      <c r="EH31" s="238"/>
      <c r="EI31" s="238"/>
      <c r="EJ31" s="238"/>
      <c r="EK31" s="238"/>
      <c r="EL31" s="238"/>
      <c r="EM31" s="238"/>
      <c r="EN31" s="238"/>
      <c r="EO31" s="238"/>
      <c r="EP31" s="238"/>
      <c r="EQ31" s="238"/>
      <c r="ER31" s="238"/>
      <c r="ES31" s="238"/>
      <c r="ET31" s="238"/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8"/>
      <c r="FM31" s="238"/>
      <c r="FN31" s="238"/>
      <c r="FO31" s="238"/>
      <c r="FP31" s="238"/>
      <c r="FQ31" s="238"/>
      <c r="FR31" s="238"/>
      <c r="FS31" s="238"/>
      <c r="FT31" s="238"/>
      <c r="FU31" s="238"/>
      <c r="FV31" s="238"/>
      <c r="FW31" s="238"/>
      <c r="FX31" s="238"/>
      <c r="FY31" s="238"/>
      <c r="FZ31" s="238"/>
      <c r="GA31" s="238"/>
      <c r="GB31" s="238"/>
      <c r="GC31" s="238"/>
      <c r="GD31" s="238"/>
      <c r="GE31" s="238"/>
      <c r="GF31" s="238"/>
      <c r="GG31" s="238"/>
      <c r="GH31" s="238"/>
      <c r="GI31" s="238"/>
      <c r="GJ31" s="238"/>
      <c r="GK31" s="238"/>
      <c r="GL31" s="238"/>
      <c r="GM31" s="238"/>
      <c r="GN31" s="238"/>
      <c r="GO31" s="238"/>
      <c r="GP31" s="238"/>
      <c r="GQ31" s="238"/>
      <c r="GR31" s="238"/>
      <c r="GS31" s="238"/>
      <c r="GT31" s="238"/>
      <c r="GU31" s="238"/>
      <c r="GV31" s="238"/>
      <c r="GW31" s="238"/>
      <c r="GX31" s="238"/>
      <c r="GY31" s="238"/>
      <c r="GZ31" s="238"/>
      <c r="HA31" s="238"/>
      <c r="HB31" s="238"/>
      <c r="HC31" s="238"/>
      <c r="HD31" s="238"/>
      <c r="HE31" s="238"/>
      <c r="HF31" s="238"/>
      <c r="HG31" s="238"/>
      <c r="HH31" s="238"/>
      <c r="HI31" s="238"/>
      <c r="HJ31" s="238"/>
      <c r="HK31" s="238"/>
      <c r="HL31" s="238"/>
      <c r="HM31" s="238"/>
      <c r="HN31" s="238"/>
      <c r="HO31" s="238"/>
      <c r="HP31" s="238"/>
      <c r="HQ31" s="238"/>
      <c r="HR31" s="238"/>
      <c r="HS31" s="238"/>
      <c r="HT31" s="238"/>
      <c r="HU31" s="238"/>
      <c r="HV31" s="238"/>
      <c r="HW31" s="238"/>
      <c r="HX31" s="238"/>
      <c r="HY31" s="238"/>
      <c r="HZ31" s="238"/>
      <c r="IA31" s="238"/>
      <c r="IB31" s="238"/>
      <c r="IC31" s="238"/>
      <c r="ID31" s="238"/>
      <c r="IE31" s="238"/>
      <c r="IF31" s="238"/>
      <c r="IG31" s="238"/>
      <c r="IH31" s="238"/>
      <c r="II31" s="238"/>
      <c r="IJ31" s="238"/>
      <c r="IK31" s="238"/>
      <c r="IL31" s="238"/>
      <c r="IM31" s="238"/>
      <c r="IN31" s="238"/>
      <c r="IO31" s="238"/>
      <c r="IP31" s="238"/>
      <c r="IQ31" s="238"/>
      <c r="IR31" s="238"/>
      <c r="IS31" s="238"/>
      <c r="IT31" s="238"/>
      <c r="IU31" s="238"/>
    </row>
    <row r="32" spans="1:255" x14ac:dyDescent="0.3">
      <c r="A32" s="267" t="s">
        <v>31</v>
      </c>
      <c r="B32" s="268">
        <v>160</v>
      </c>
      <c r="C32" s="247"/>
      <c r="D32" s="219"/>
      <c r="E32" s="214"/>
      <c r="F32" s="214"/>
      <c r="G32" s="214"/>
      <c r="H32" s="214"/>
      <c r="I32" s="214"/>
      <c r="J32" s="214"/>
      <c r="K32" s="214"/>
      <c r="L32" s="214"/>
      <c r="M32" s="214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8"/>
      <c r="EE32" s="238"/>
      <c r="EF32" s="238"/>
      <c r="EG32" s="238"/>
      <c r="EH32" s="238"/>
      <c r="EI32" s="238"/>
      <c r="EJ32" s="238"/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8"/>
      <c r="FM32" s="238"/>
      <c r="FN32" s="238"/>
      <c r="FO32" s="238"/>
      <c r="FP32" s="238"/>
      <c r="FQ32" s="238"/>
      <c r="FR32" s="238"/>
      <c r="FS32" s="238"/>
      <c r="FT32" s="238"/>
      <c r="FU32" s="238"/>
      <c r="FV32" s="238"/>
      <c r="FW32" s="238"/>
      <c r="FX32" s="238"/>
      <c r="FY32" s="238"/>
      <c r="FZ32" s="238"/>
      <c r="GA32" s="238"/>
      <c r="GB32" s="238"/>
      <c r="GC32" s="238"/>
      <c r="GD32" s="238"/>
      <c r="GE32" s="238"/>
      <c r="GF32" s="238"/>
      <c r="GG32" s="238"/>
      <c r="GH32" s="238"/>
      <c r="GI32" s="238"/>
      <c r="GJ32" s="238"/>
      <c r="GK32" s="238"/>
      <c r="GL32" s="238"/>
      <c r="GM32" s="238"/>
      <c r="GN32" s="238"/>
      <c r="GO32" s="238"/>
      <c r="GP32" s="238"/>
      <c r="GQ32" s="238"/>
      <c r="GR32" s="238"/>
      <c r="GS32" s="238"/>
      <c r="GT32" s="238"/>
      <c r="GU32" s="238"/>
      <c r="GV32" s="238"/>
      <c r="GW32" s="238"/>
      <c r="GX32" s="238"/>
      <c r="GY32" s="238"/>
      <c r="GZ32" s="238"/>
      <c r="HA32" s="238"/>
      <c r="HB32" s="238"/>
      <c r="HC32" s="238"/>
      <c r="HD32" s="238"/>
      <c r="HE32" s="238"/>
      <c r="HF32" s="238"/>
      <c r="HG32" s="238"/>
      <c r="HH32" s="238"/>
      <c r="HI32" s="238"/>
      <c r="HJ32" s="238"/>
      <c r="HK32" s="238"/>
      <c r="HL32" s="238"/>
      <c r="HM32" s="238"/>
      <c r="HN32" s="238"/>
      <c r="HO32" s="238"/>
      <c r="HP32" s="238"/>
      <c r="HQ32" s="238"/>
      <c r="HR32" s="238"/>
      <c r="HS32" s="238"/>
      <c r="HT32" s="238"/>
      <c r="HU32" s="238"/>
      <c r="HV32" s="238"/>
      <c r="HW32" s="238"/>
      <c r="HX32" s="238"/>
      <c r="HY32" s="238"/>
      <c r="HZ32" s="238"/>
      <c r="IA32" s="238"/>
      <c r="IB32" s="238"/>
      <c r="IC32" s="238"/>
      <c r="ID32" s="238"/>
      <c r="IE32" s="238"/>
      <c r="IF32" s="238"/>
      <c r="IG32" s="238"/>
      <c r="IH32" s="238"/>
      <c r="II32" s="238"/>
      <c r="IJ32" s="238"/>
      <c r="IK32" s="238"/>
      <c r="IL32" s="238"/>
      <c r="IM32" s="238"/>
      <c r="IN32" s="238"/>
      <c r="IO32" s="238"/>
      <c r="IP32" s="238"/>
      <c r="IQ32" s="238"/>
      <c r="IR32" s="238"/>
      <c r="IS32" s="238"/>
      <c r="IT32" s="238"/>
      <c r="IU32" s="238"/>
    </row>
    <row r="33" spans="1:255" x14ac:dyDescent="0.3">
      <c r="A33" s="267" t="s">
        <v>32</v>
      </c>
      <c r="B33" s="268">
        <v>160</v>
      </c>
      <c r="C33" s="247"/>
      <c r="D33" s="219"/>
      <c r="E33" s="214"/>
      <c r="F33" s="214"/>
      <c r="G33" s="214"/>
      <c r="H33" s="214"/>
      <c r="I33" s="214"/>
      <c r="J33" s="214"/>
      <c r="K33" s="214"/>
      <c r="L33" s="214"/>
      <c r="M33" s="214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38"/>
      <c r="HZ33" s="238"/>
      <c r="IA33" s="238"/>
      <c r="IB33" s="238"/>
      <c r="IC33" s="238"/>
      <c r="ID33" s="238"/>
      <c r="IE33" s="238"/>
      <c r="IF33" s="238"/>
      <c r="IG33" s="238"/>
      <c r="IH33" s="238"/>
      <c r="II33" s="238"/>
      <c r="IJ33" s="238"/>
      <c r="IK33" s="238"/>
      <c r="IL33" s="238"/>
      <c r="IM33" s="238"/>
      <c r="IN33" s="238"/>
      <c r="IO33" s="238"/>
      <c r="IP33" s="238"/>
      <c r="IQ33" s="238"/>
      <c r="IR33" s="238"/>
      <c r="IS33" s="238"/>
      <c r="IT33" s="238"/>
      <c r="IU33" s="238"/>
    </row>
    <row r="34" spans="1:255" x14ac:dyDescent="0.3">
      <c r="A34" s="267" t="s">
        <v>33</v>
      </c>
      <c r="B34" s="268">
        <v>160</v>
      </c>
      <c r="C34" s="247"/>
      <c r="D34" s="219"/>
      <c r="E34" s="214"/>
      <c r="F34" s="214"/>
      <c r="G34" s="214"/>
      <c r="H34" s="214"/>
      <c r="I34" s="214"/>
      <c r="J34" s="214"/>
      <c r="K34" s="214"/>
      <c r="L34" s="214"/>
      <c r="M34" s="214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8"/>
      <c r="FL34" s="238"/>
      <c r="FM34" s="238"/>
      <c r="FN34" s="238"/>
      <c r="FO34" s="238"/>
      <c r="FP34" s="238"/>
      <c r="FQ34" s="238"/>
      <c r="FR34" s="238"/>
      <c r="FS34" s="238"/>
      <c r="FT34" s="238"/>
      <c r="FU34" s="238"/>
      <c r="FV34" s="238"/>
      <c r="FW34" s="238"/>
      <c r="FX34" s="238"/>
      <c r="FY34" s="238"/>
      <c r="FZ34" s="238"/>
      <c r="GA34" s="238"/>
      <c r="GB34" s="238"/>
      <c r="GC34" s="238"/>
      <c r="GD34" s="238"/>
      <c r="GE34" s="238"/>
      <c r="GF34" s="238"/>
      <c r="GG34" s="238"/>
      <c r="GH34" s="238"/>
      <c r="GI34" s="238"/>
      <c r="GJ34" s="238"/>
      <c r="GK34" s="238"/>
      <c r="GL34" s="238"/>
      <c r="GM34" s="238"/>
      <c r="GN34" s="238"/>
      <c r="GO34" s="238"/>
      <c r="GP34" s="238"/>
      <c r="GQ34" s="238"/>
      <c r="GR34" s="238"/>
      <c r="GS34" s="238"/>
      <c r="GT34" s="238"/>
      <c r="GU34" s="238"/>
      <c r="GV34" s="238"/>
      <c r="GW34" s="238"/>
      <c r="GX34" s="238"/>
      <c r="GY34" s="238"/>
      <c r="GZ34" s="238"/>
      <c r="HA34" s="238"/>
      <c r="HB34" s="238"/>
      <c r="HC34" s="238"/>
      <c r="HD34" s="238"/>
      <c r="HE34" s="238"/>
      <c r="HF34" s="238"/>
      <c r="HG34" s="238"/>
      <c r="HH34" s="238"/>
      <c r="HI34" s="238"/>
      <c r="HJ34" s="238"/>
      <c r="HK34" s="238"/>
      <c r="HL34" s="238"/>
      <c r="HM34" s="238"/>
      <c r="HN34" s="238"/>
      <c r="HO34" s="238"/>
      <c r="HP34" s="238"/>
      <c r="HQ34" s="238"/>
      <c r="HR34" s="238"/>
      <c r="HS34" s="238"/>
      <c r="HT34" s="238"/>
      <c r="HU34" s="238"/>
      <c r="HV34" s="238"/>
      <c r="HW34" s="238"/>
      <c r="HX34" s="238"/>
      <c r="HY34" s="238"/>
      <c r="HZ34" s="238"/>
      <c r="IA34" s="238"/>
      <c r="IB34" s="238"/>
      <c r="IC34" s="238"/>
      <c r="ID34" s="238"/>
      <c r="IE34" s="238"/>
      <c r="IF34" s="238"/>
      <c r="IG34" s="238"/>
      <c r="IH34" s="238"/>
      <c r="II34" s="238"/>
      <c r="IJ34" s="238"/>
      <c r="IK34" s="238"/>
      <c r="IL34" s="238"/>
      <c r="IM34" s="238"/>
      <c r="IN34" s="238"/>
      <c r="IO34" s="238"/>
      <c r="IP34" s="238"/>
      <c r="IQ34" s="238"/>
      <c r="IR34" s="238"/>
      <c r="IS34" s="238"/>
      <c r="IT34" s="238"/>
      <c r="IU34" s="238"/>
    </row>
    <row r="35" spans="1:255" x14ac:dyDescent="0.3">
      <c r="A35" s="265" t="s">
        <v>34</v>
      </c>
      <c r="B35" s="266">
        <v>40</v>
      </c>
      <c r="C35" s="247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/>
      <c r="FT35" s="238"/>
      <c r="FU35" s="238"/>
      <c r="FV35" s="238"/>
      <c r="FW35" s="238"/>
      <c r="FX35" s="238"/>
      <c r="FY35" s="238"/>
      <c r="FZ35" s="238"/>
      <c r="GA35" s="238"/>
      <c r="GB35" s="238"/>
      <c r="GC35" s="238"/>
      <c r="GD35" s="238"/>
      <c r="GE35" s="238"/>
      <c r="GF35" s="238"/>
      <c r="GG35" s="238"/>
      <c r="GH35" s="238"/>
      <c r="GI35" s="238"/>
      <c r="GJ35" s="238"/>
      <c r="GK35" s="238"/>
      <c r="GL35" s="238"/>
      <c r="GM35" s="238"/>
      <c r="GN35" s="238"/>
      <c r="GO35" s="238"/>
      <c r="GP35" s="238"/>
      <c r="GQ35" s="238"/>
      <c r="GR35" s="238"/>
      <c r="GS35" s="238"/>
      <c r="GT35" s="238"/>
      <c r="GU35" s="238"/>
      <c r="GV35" s="238"/>
      <c r="GW35" s="238"/>
      <c r="GX35" s="238"/>
      <c r="GY35" s="238"/>
      <c r="GZ35" s="238"/>
      <c r="HA35" s="238"/>
      <c r="HB35" s="238"/>
      <c r="HC35" s="238"/>
      <c r="HD35" s="238"/>
      <c r="HE35" s="238"/>
      <c r="HF35" s="238"/>
      <c r="HG35" s="238"/>
      <c r="HH35" s="238"/>
      <c r="HI35" s="238"/>
      <c r="HJ35" s="238"/>
      <c r="HK35" s="238"/>
      <c r="HL35" s="238"/>
      <c r="HM35" s="238"/>
      <c r="HN35" s="238"/>
      <c r="HO35" s="238"/>
      <c r="HP35" s="238"/>
      <c r="HQ35" s="238"/>
      <c r="HR35" s="238"/>
      <c r="HS35" s="238"/>
      <c r="HT35" s="238"/>
      <c r="HU35" s="238"/>
      <c r="HV35" s="238"/>
      <c r="HW35" s="238"/>
      <c r="HX35" s="238"/>
      <c r="HY35" s="238"/>
      <c r="HZ35" s="238"/>
      <c r="IA35" s="238"/>
      <c r="IB35" s="238"/>
      <c r="IC35" s="238"/>
      <c r="ID35" s="238"/>
      <c r="IE35" s="238"/>
      <c r="IF35" s="238"/>
      <c r="IG35" s="238"/>
      <c r="IH35" s="238"/>
      <c r="II35" s="238"/>
      <c r="IJ35" s="238"/>
      <c r="IK35" s="238"/>
      <c r="IL35" s="238"/>
      <c r="IM35" s="238"/>
      <c r="IN35" s="238"/>
      <c r="IO35" s="238"/>
      <c r="IP35" s="238"/>
      <c r="IQ35" s="238"/>
      <c r="IR35" s="238"/>
      <c r="IS35" s="238"/>
      <c r="IT35" s="238"/>
      <c r="IU35" s="238"/>
    </row>
    <row r="36" spans="1:255" x14ac:dyDescent="0.3">
      <c r="A36" s="265" t="s">
        <v>35</v>
      </c>
      <c r="B36" s="266">
        <v>40</v>
      </c>
      <c r="C36" s="247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8"/>
      <c r="ED36" s="238"/>
      <c r="EE36" s="238"/>
      <c r="EF36" s="238"/>
      <c r="EG36" s="238"/>
      <c r="EH36" s="238"/>
      <c r="EI36" s="238"/>
      <c r="EJ36" s="238"/>
      <c r="EK36" s="238"/>
      <c r="EL36" s="238"/>
      <c r="EM36" s="238"/>
      <c r="EN36" s="238"/>
      <c r="EO36" s="238"/>
      <c r="EP36" s="238"/>
      <c r="EQ36" s="238"/>
      <c r="ER36" s="238"/>
      <c r="ES36" s="238"/>
      <c r="ET36" s="238"/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8"/>
      <c r="FL36" s="238"/>
      <c r="FM36" s="238"/>
      <c r="FN36" s="238"/>
      <c r="FO36" s="238"/>
      <c r="FP36" s="238"/>
      <c r="FQ36" s="238"/>
      <c r="FR36" s="238"/>
      <c r="FS36" s="238"/>
      <c r="FT36" s="238"/>
      <c r="FU36" s="238"/>
      <c r="FV36" s="238"/>
      <c r="FW36" s="238"/>
      <c r="FX36" s="238"/>
      <c r="FY36" s="238"/>
      <c r="FZ36" s="238"/>
      <c r="GA36" s="238"/>
      <c r="GB36" s="238"/>
      <c r="GC36" s="238"/>
      <c r="GD36" s="238"/>
      <c r="GE36" s="238"/>
      <c r="GF36" s="238"/>
      <c r="GG36" s="238"/>
      <c r="GH36" s="238"/>
      <c r="GI36" s="238"/>
      <c r="GJ36" s="238"/>
      <c r="GK36" s="238"/>
      <c r="GL36" s="238"/>
      <c r="GM36" s="238"/>
      <c r="GN36" s="238"/>
      <c r="GO36" s="238"/>
      <c r="GP36" s="238"/>
      <c r="GQ36" s="238"/>
      <c r="GR36" s="238"/>
      <c r="GS36" s="238"/>
      <c r="GT36" s="238"/>
      <c r="GU36" s="238"/>
      <c r="GV36" s="238"/>
      <c r="GW36" s="238"/>
      <c r="GX36" s="238"/>
      <c r="GY36" s="238"/>
      <c r="GZ36" s="238"/>
      <c r="HA36" s="238"/>
      <c r="HB36" s="238"/>
      <c r="HC36" s="238"/>
      <c r="HD36" s="238"/>
      <c r="HE36" s="238"/>
      <c r="HF36" s="238"/>
      <c r="HG36" s="238"/>
      <c r="HH36" s="238"/>
      <c r="HI36" s="238"/>
      <c r="HJ36" s="238"/>
      <c r="HK36" s="238"/>
      <c r="HL36" s="238"/>
      <c r="HM36" s="238"/>
      <c r="HN36" s="238"/>
      <c r="HO36" s="238"/>
      <c r="HP36" s="238"/>
      <c r="HQ36" s="238"/>
      <c r="HR36" s="238"/>
      <c r="HS36" s="238"/>
      <c r="HT36" s="238"/>
      <c r="HU36" s="238"/>
      <c r="HV36" s="238"/>
      <c r="HW36" s="238"/>
      <c r="HX36" s="238"/>
      <c r="HY36" s="238"/>
      <c r="HZ36" s="238"/>
      <c r="IA36" s="238"/>
      <c r="IB36" s="238"/>
      <c r="IC36" s="238"/>
      <c r="ID36" s="238"/>
      <c r="IE36" s="238"/>
      <c r="IF36" s="238"/>
      <c r="IG36" s="238"/>
      <c r="IH36" s="238"/>
      <c r="II36" s="238"/>
      <c r="IJ36" s="238"/>
      <c r="IK36" s="238"/>
      <c r="IL36" s="238"/>
      <c r="IM36" s="238"/>
      <c r="IN36" s="238"/>
      <c r="IO36" s="238"/>
      <c r="IP36" s="238"/>
      <c r="IQ36" s="238"/>
      <c r="IR36" s="238"/>
      <c r="IS36" s="238"/>
      <c r="IT36" s="238"/>
      <c r="IU36" s="238"/>
    </row>
    <row r="37" spans="1:255" ht="16.2" thickBot="1" x14ac:dyDescent="0.35">
      <c r="A37" s="265" t="s">
        <v>36</v>
      </c>
      <c r="B37" s="266">
        <v>40</v>
      </c>
      <c r="C37" s="247"/>
      <c r="D37" s="218"/>
      <c r="E37" s="214"/>
      <c r="F37" s="214"/>
      <c r="G37" s="214"/>
      <c r="H37" s="214"/>
      <c r="I37" s="214"/>
      <c r="J37" s="214"/>
      <c r="K37" s="214"/>
      <c r="L37" s="214"/>
      <c r="M37" s="214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8"/>
      <c r="FL37" s="238"/>
      <c r="FM37" s="238"/>
      <c r="FN37" s="238"/>
      <c r="FO37" s="238"/>
      <c r="FP37" s="238"/>
      <c r="FQ37" s="238"/>
      <c r="FR37" s="238"/>
      <c r="FS37" s="238"/>
      <c r="FT37" s="238"/>
      <c r="FU37" s="238"/>
      <c r="FV37" s="238"/>
      <c r="FW37" s="238"/>
      <c r="FX37" s="238"/>
      <c r="FY37" s="238"/>
      <c r="FZ37" s="238"/>
      <c r="GA37" s="238"/>
      <c r="GB37" s="238"/>
      <c r="GC37" s="238"/>
      <c r="GD37" s="238"/>
      <c r="GE37" s="238"/>
      <c r="GF37" s="238"/>
      <c r="GG37" s="238"/>
      <c r="GH37" s="238"/>
      <c r="GI37" s="238"/>
      <c r="GJ37" s="238"/>
      <c r="GK37" s="238"/>
      <c r="GL37" s="238"/>
      <c r="GM37" s="238"/>
      <c r="GN37" s="238"/>
      <c r="GO37" s="238"/>
      <c r="GP37" s="238"/>
      <c r="GQ37" s="238"/>
      <c r="GR37" s="238"/>
      <c r="GS37" s="238"/>
      <c r="GT37" s="238"/>
      <c r="GU37" s="238"/>
      <c r="GV37" s="238"/>
      <c r="GW37" s="238"/>
      <c r="GX37" s="238"/>
      <c r="GY37" s="238"/>
      <c r="GZ37" s="238"/>
      <c r="HA37" s="238"/>
      <c r="HB37" s="238"/>
      <c r="HC37" s="238"/>
      <c r="HD37" s="238"/>
      <c r="HE37" s="238"/>
      <c r="HF37" s="238"/>
      <c r="HG37" s="238"/>
      <c r="HH37" s="238"/>
      <c r="HI37" s="238"/>
      <c r="HJ37" s="238"/>
      <c r="HK37" s="238"/>
      <c r="HL37" s="238"/>
      <c r="HM37" s="238"/>
      <c r="HN37" s="238"/>
      <c r="HO37" s="238"/>
      <c r="HP37" s="238"/>
      <c r="HQ37" s="238"/>
      <c r="HR37" s="238"/>
      <c r="HS37" s="238"/>
      <c r="HT37" s="238"/>
      <c r="HU37" s="238"/>
      <c r="HV37" s="238"/>
      <c r="HW37" s="238"/>
      <c r="HX37" s="238"/>
      <c r="HY37" s="238"/>
      <c r="HZ37" s="238"/>
      <c r="IA37" s="238"/>
      <c r="IB37" s="238"/>
      <c r="IC37" s="238"/>
      <c r="ID37" s="238"/>
      <c r="IE37" s="238"/>
      <c r="IF37" s="238"/>
      <c r="IG37" s="238"/>
      <c r="IH37" s="238"/>
      <c r="II37" s="238"/>
      <c r="IJ37" s="238"/>
      <c r="IK37" s="238"/>
      <c r="IL37" s="238"/>
      <c r="IM37" s="238"/>
      <c r="IN37" s="238"/>
      <c r="IO37" s="238"/>
      <c r="IP37" s="238"/>
      <c r="IQ37" s="238"/>
      <c r="IR37" s="238"/>
      <c r="IS37" s="238"/>
      <c r="IT37" s="238"/>
      <c r="IU37" s="238"/>
    </row>
    <row r="38" spans="1:255" x14ac:dyDescent="0.3">
      <c r="A38" s="269" t="s">
        <v>16</v>
      </c>
      <c r="B38" s="270">
        <v>640</v>
      </c>
      <c r="C38" s="247"/>
      <c r="D38" s="218"/>
      <c r="E38" s="214"/>
      <c r="F38" s="214"/>
      <c r="G38" s="214"/>
      <c r="H38" s="214"/>
      <c r="I38" s="214"/>
      <c r="J38" s="214"/>
      <c r="K38" s="214"/>
      <c r="L38" s="214"/>
      <c r="M38" s="214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38"/>
      <c r="HZ38" s="238"/>
      <c r="IA38" s="238"/>
      <c r="IB38" s="238"/>
      <c r="IC38" s="238"/>
      <c r="ID38" s="238"/>
      <c r="IE38" s="238"/>
      <c r="IF38" s="238"/>
      <c r="IG38" s="238"/>
      <c r="IH38" s="238"/>
      <c r="II38" s="238"/>
      <c r="IJ38" s="238"/>
      <c r="IK38" s="238"/>
      <c r="IL38" s="238"/>
      <c r="IM38" s="238"/>
      <c r="IN38" s="238"/>
      <c r="IO38" s="238"/>
      <c r="IP38" s="238"/>
      <c r="IQ38" s="238"/>
      <c r="IR38" s="238"/>
      <c r="IS38" s="238"/>
      <c r="IT38" s="238"/>
      <c r="IU38" s="238"/>
    </row>
    <row r="39" spans="1:255" x14ac:dyDescent="0.3">
      <c r="A39" s="271" t="s">
        <v>37</v>
      </c>
      <c r="B39" s="272">
        <v>640</v>
      </c>
      <c r="C39" s="247"/>
      <c r="D39" s="218"/>
      <c r="E39" s="214"/>
      <c r="F39" s="214"/>
      <c r="G39" s="214"/>
      <c r="H39" s="214"/>
      <c r="I39" s="214"/>
      <c r="J39" s="214"/>
      <c r="K39" s="214"/>
      <c r="L39" s="214"/>
      <c r="M39" s="214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8"/>
      <c r="EJ39" s="238"/>
      <c r="EK39" s="238"/>
      <c r="EL39" s="238"/>
      <c r="EM39" s="238"/>
      <c r="EN39" s="238"/>
      <c r="EO39" s="238"/>
      <c r="EP39" s="238"/>
      <c r="EQ39" s="238"/>
      <c r="ER39" s="238"/>
      <c r="ES39" s="238"/>
      <c r="ET39" s="238"/>
      <c r="EU39" s="238"/>
      <c r="EV39" s="238"/>
      <c r="EW39" s="238"/>
      <c r="EX39" s="238"/>
      <c r="EY39" s="238"/>
      <c r="EZ39" s="238"/>
      <c r="FA39" s="238"/>
      <c r="FB39" s="238"/>
      <c r="FC39" s="238"/>
      <c r="FD39" s="238"/>
      <c r="FE39" s="238"/>
      <c r="FF39" s="238"/>
      <c r="FG39" s="238"/>
      <c r="FH39" s="238"/>
      <c r="FI39" s="238"/>
      <c r="FJ39" s="238"/>
      <c r="FK39" s="238"/>
      <c r="FL39" s="238"/>
      <c r="FM39" s="238"/>
      <c r="FN39" s="238"/>
      <c r="FO39" s="238"/>
      <c r="FP39" s="238"/>
      <c r="FQ39" s="238"/>
      <c r="FR39" s="238"/>
      <c r="FS39" s="238"/>
      <c r="FT39" s="238"/>
      <c r="FU39" s="238"/>
      <c r="FV39" s="238"/>
      <c r="FW39" s="238"/>
      <c r="FX39" s="238"/>
      <c r="FY39" s="238"/>
      <c r="FZ39" s="238"/>
      <c r="GA39" s="238"/>
      <c r="GB39" s="238"/>
      <c r="GC39" s="238"/>
      <c r="GD39" s="238"/>
      <c r="GE39" s="238"/>
      <c r="GF39" s="238"/>
      <c r="GG39" s="238"/>
      <c r="GH39" s="238"/>
      <c r="GI39" s="238"/>
      <c r="GJ39" s="238"/>
      <c r="GK39" s="238"/>
      <c r="GL39" s="238"/>
      <c r="GM39" s="238"/>
      <c r="GN39" s="238"/>
      <c r="GO39" s="238"/>
      <c r="GP39" s="238"/>
      <c r="GQ39" s="238"/>
      <c r="GR39" s="238"/>
      <c r="GS39" s="238"/>
      <c r="GT39" s="238"/>
      <c r="GU39" s="238"/>
      <c r="GV39" s="238"/>
      <c r="GW39" s="238"/>
      <c r="GX39" s="238"/>
      <c r="GY39" s="238"/>
      <c r="GZ39" s="238"/>
      <c r="HA39" s="238"/>
      <c r="HB39" s="238"/>
      <c r="HC39" s="238"/>
      <c r="HD39" s="238"/>
      <c r="HE39" s="238"/>
      <c r="HF39" s="238"/>
      <c r="HG39" s="238"/>
      <c r="HH39" s="238"/>
      <c r="HI39" s="238"/>
      <c r="HJ39" s="238"/>
      <c r="HK39" s="238"/>
      <c r="HL39" s="238"/>
      <c r="HM39" s="238"/>
      <c r="HN39" s="238"/>
      <c r="HO39" s="238"/>
      <c r="HP39" s="238"/>
      <c r="HQ39" s="238"/>
      <c r="HR39" s="238"/>
      <c r="HS39" s="238"/>
      <c r="HT39" s="238"/>
      <c r="HU39" s="238"/>
      <c r="HV39" s="238"/>
      <c r="HW39" s="238"/>
      <c r="HX39" s="238"/>
      <c r="HY39" s="238"/>
      <c r="HZ39" s="238"/>
      <c r="IA39" s="238"/>
      <c r="IB39" s="238"/>
      <c r="IC39" s="238"/>
      <c r="ID39" s="238"/>
      <c r="IE39" s="238"/>
      <c r="IF39" s="238"/>
      <c r="IG39" s="238"/>
      <c r="IH39" s="238"/>
      <c r="II39" s="238"/>
      <c r="IJ39" s="238"/>
      <c r="IK39" s="238"/>
      <c r="IL39" s="238"/>
      <c r="IM39" s="238"/>
      <c r="IN39" s="238"/>
      <c r="IO39" s="238"/>
      <c r="IP39" s="238"/>
      <c r="IQ39" s="238"/>
      <c r="IR39" s="238"/>
      <c r="IS39" s="238"/>
      <c r="IT39" s="238"/>
      <c r="IU39" s="238"/>
    </row>
    <row r="40" spans="1:255" x14ac:dyDescent="0.3">
      <c r="A40" s="271" t="s">
        <v>38</v>
      </c>
      <c r="B40" s="272">
        <v>640</v>
      </c>
      <c r="C40" s="247"/>
      <c r="D40" s="218"/>
      <c r="E40" s="214"/>
      <c r="F40" s="214"/>
      <c r="G40" s="214"/>
      <c r="H40" s="214"/>
      <c r="I40" s="214"/>
      <c r="J40" s="214"/>
      <c r="K40" s="214"/>
      <c r="L40" s="214"/>
      <c r="M40" s="214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38"/>
      <c r="HZ40" s="238"/>
      <c r="IA40" s="238"/>
      <c r="IB40" s="238"/>
      <c r="IC40" s="238"/>
      <c r="ID40" s="238"/>
      <c r="IE40" s="238"/>
      <c r="IF40" s="238"/>
      <c r="IG40" s="238"/>
      <c r="IH40" s="238"/>
      <c r="II40" s="238"/>
      <c r="IJ40" s="238"/>
      <c r="IK40" s="238"/>
      <c r="IL40" s="238"/>
      <c r="IM40" s="238"/>
      <c r="IN40" s="238"/>
      <c r="IO40" s="238"/>
      <c r="IP40" s="238"/>
      <c r="IQ40" s="238"/>
      <c r="IR40" s="238"/>
      <c r="IS40" s="238"/>
      <c r="IT40" s="238"/>
      <c r="IU40" s="238"/>
    </row>
    <row r="41" spans="1:255" x14ac:dyDescent="0.3">
      <c r="A41" s="267" t="s">
        <v>39</v>
      </c>
      <c r="B41" s="268">
        <v>160</v>
      </c>
      <c r="C41" s="247"/>
      <c r="D41" s="218"/>
      <c r="E41" s="214"/>
      <c r="F41" s="214"/>
      <c r="G41" s="214"/>
      <c r="H41" s="214"/>
      <c r="I41" s="214"/>
      <c r="J41" s="214"/>
      <c r="K41" s="214"/>
      <c r="L41" s="214"/>
      <c r="M41" s="214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38"/>
      <c r="HZ41" s="238"/>
      <c r="IA41" s="238"/>
      <c r="IB41" s="238"/>
      <c r="IC41" s="238"/>
      <c r="ID41" s="238"/>
      <c r="IE41" s="238"/>
      <c r="IF41" s="238"/>
      <c r="IG41" s="238"/>
      <c r="IH41" s="238"/>
      <c r="II41" s="238"/>
      <c r="IJ41" s="238"/>
      <c r="IK41" s="238"/>
      <c r="IL41" s="238"/>
      <c r="IM41" s="238"/>
      <c r="IN41" s="238"/>
      <c r="IO41" s="238"/>
      <c r="IP41" s="238"/>
      <c r="IQ41" s="238"/>
      <c r="IR41" s="238"/>
      <c r="IS41" s="238"/>
      <c r="IT41" s="238"/>
      <c r="IU41" s="238"/>
    </row>
    <row r="42" spans="1:255" x14ac:dyDescent="0.3">
      <c r="A42" s="267" t="s">
        <v>40</v>
      </c>
      <c r="B42" s="268">
        <v>160</v>
      </c>
      <c r="C42" s="247"/>
      <c r="D42" s="218"/>
      <c r="E42" s="214"/>
      <c r="F42" s="214"/>
      <c r="G42" s="214"/>
      <c r="H42" s="214"/>
      <c r="I42" s="214"/>
      <c r="J42" s="214"/>
      <c r="K42" s="214"/>
      <c r="L42" s="214"/>
      <c r="M42" s="214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</row>
    <row r="43" spans="1:255" x14ac:dyDescent="0.3">
      <c r="A43" s="267" t="s">
        <v>41</v>
      </c>
      <c r="B43" s="268">
        <v>160</v>
      </c>
      <c r="C43" s="247"/>
      <c r="D43" s="218"/>
      <c r="E43" s="214"/>
      <c r="F43" s="214"/>
      <c r="G43" s="214"/>
      <c r="H43" s="214"/>
      <c r="I43" s="214"/>
      <c r="J43" s="214"/>
      <c r="K43" s="214"/>
      <c r="L43" s="214"/>
      <c r="M43" s="214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38"/>
      <c r="HZ43" s="238"/>
      <c r="IA43" s="238"/>
      <c r="IB43" s="238"/>
      <c r="IC43" s="238"/>
      <c r="ID43" s="238"/>
      <c r="IE43" s="238"/>
      <c r="IF43" s="238"/>
      <c r="IG43" s="238"/>
      <c r="IH43" s="238"/>
      <c r="II43" s="238"/>
      <c r="IJ43" s="238"/>
      <c r="IK43" s="238"/>
      <c r="IL43" s="238"/>
      <c r="IM43" s="238"/>
      <c r="IN43" s="238"/>
      <c r="IO43" s="238"/>
      <c r="IP43" s="238"/>
      <c r="IQ43" s="238"/>
      <c r="IR43" s="238"/>
      <c r="IS43" s="238"/>
      <c r="IT43" s="238"/>
      <c r="IU43" s="238"/>
    </row>
    <row r="44" spans="1:255" x14ac:dyDescent="0.3">
      <c r="A44" s="265" t="s">
        <v>42</v>
      </c>
      <c r="B44" s="266">
        <v>40</v>
      </c>
      <c r="C44" s="247"/>
      <c r="D44" s="218"/>
      <c r="E44" s="214"/>
      <c r="F44" s="214"/>
      <c r="G44" s="214"/>
      <c r="H44" s="214"/>
      <c r="I44" s="214"/>
      <c r="J44" s="214"/>
      <c r="K44" s="214"/>
      <c r="L44" s="214"/>
      <c r="M44" s="214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38"/>
      <c r="HZ44" s="238"/>
      <c r="IA44" s="238"/>
      <c r="IB44" s="238"/>
      <c r="IC44" s="238"/>
      <c r="ID44" s="238"/>
      <c r="IE44" s="238"/>
      <c r="IF44" s="238"/>
      <c r="IG44" s="238"/>
      <c r="IH44" s="238"/>
      <c r="II44" s="238"/>
      <c r="IJ44" s="238"/>
      <c r="IK44" s="238"/>
      <c r="IL44" s="238"/>
      <c r="IM44" s="238"/>
      <c r="IN44" s="238"/>
      <c r="IO44" s="238"/>
      <c r="IP44" s="238"/>
      <c r="IQ44" s="238"/>
      <c r="IR44" s="238"/>
      <c r="IS44" s="238"/>
      <c r="IT44" s="238"/>
      <c r="IU44" s="238"/>
    </row>
    <row r="45" spans="1:255" x14ac:dyDescent="0.3">
      <c r="A45" s="265" t="s">
        <v>43</v>
      </c>
      <c r="B45" s="266">
        <v>40</v>
      </c>
      <c r="C45" s="247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38"/>
      <c r="HZ45" s="238"/>
      <c r="IA45" s="238"/>
      <c r="IB45" s="238"/>
      <c r="IC45" s="238"/>
      <c r="ID45" s="238"/>
      <c r="IE45" s="238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</row>
    <row r="46" spans="1:255" ht="16.2" thickBot="1" x14ac:dyDescent="0.35">
      <c r="A46" s="275" t="s">
        <v>44</v>
      </c>
      <c r="B46" s="276">
        <v>40</v>
      </c>
      <c r="C46" s="247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238"/>
      <c r="EI46" s="238"/>
      <c r="EJ46" s="238"/>
      <c r="EK46" s="238"/>
      <c r="EL46" s="238"/>
      <c r="EM46" s="238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238"/>
      <c r="FY46" s="238"/>
      <c r="FZ46" s="238"/>
      <c r="GA46" s="238"/>
      <c r="GB46" s="238"/>
      <c r="GC46" s="238"/>
      <c r="GD46" s="238"/>
      <c r="GE46" s="238"/>
      <c r="GF46" s="238"/>
      <c r="GG46" s="238"/>
      <c r="GH46" s="238"/>
      <c r="GI46" s="238"/>
      <c r="GJ46" s="238"/>
      <c r="GK46" s="238"/>
      <c r="GL46" s="238"/>
      <c r="GM46" s="238"/>
      <c r="GN46" s="238"/>
      <c r="GO46" s="238"/>
      <c r="GP46" s="238"/>
      <c r="GQ46" s="238"/>
      <c r="GR46" s="238"/>
      <c r="GS46" s="238"/>
      <c r="GT46" s="238"/>
      <c r="GU46" s="238"/>
      <c r="GV46" s="238"/>
      <c r="GW46" s="238"/>
      <c r="GX46" s="238"/>
      <c r="GY46" s="238"/>
      <c r="GZ46" s="238"/>
      <c r="HA46" s="238"/>
      <c r="HB46" s="238"/>
      <c r="HC46" s="238"/>
      <c r="HD46" s="238"/>
      <c r="HE46" s="238"/>
      <c r="HF46" s="238"/>
      <c r="HG46" s="238"/>
      <c r="HH46" s="238"/>
      <c r="HI46" s="238"/>
      <c r="HJ46" s="238"/>
      <c r="HK46" s="238"/>
      <c r="HL46" s="238"/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38"/>
      <c r="HZ46" s="238"/>
      <c r="IA46" s="238"/>
      <c r="IB46" s="238"/>
      <c r="IC46" s="238"/>
      <c r="ID46" s="238"/>
      <c r="IE46" s="238"/>
      <c r="IF46" s="238"/>
      <c r="IG46" s="238"/>
      <c r="IH46" s="238"/>
      <c r="II46" s="238"/>
      <c r="IJ46" s="238"/>
      <c r="IK46" s="238"/>
      <c r="IL46" s="238"/>
      <c r="IM46" s="238"/>
      <c r="IN46" s="238"/>
      <c r="IO46" s="238"/>
      <c r="IP46" s="238"/>
      <c r="IQ46" s="238"/>
      <c r="IR46" s="238"/>
      <c r="IS46" s="238"/>
      <c r="IT46" s="238"/>
      <c r="IU46" s="238"/>
    </row>
    <row r="47" spans="1:255" ht="14.4" x14ac:dyDescent="0.3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238"/>
      <c r="EH47" s="238"/>
      <c r="EI47" s="238"/>
      <c r="EJ47" s="238"/>
      <c r="EK47" s="238"/>
      <c r="EL47" s="238"/>
      <c r="EM47" s="238"/>
      <c r="EN47" s="238"/>
      <c r="EO47" s="238"/>
      <c r="EP47" s="238"/>
      <c r="EQ47" s="238"/>
      <c r="ER47" s="238"/>
      <c r="ES47" s="238"/>
      <c r="ET47" s="238"/>
      <c r="EU47" s="238"/>
      <c r="EV47" s="238"/>
      <c r="EW47" s="238"/>
      <c r="EX47" s="238"/>
      <c r="EY47" s="238"/>
      <c r="EZ47" s="238"/>
      <c r="FA47" s="238"/>
      <c r="FB47" s="238"/>
      <c r="FC47" s="238"/>
      <c r="FD47" s="238"/>
      <c r="FE47" s="238"/>
      <c r="FF47" s="238"/>
      <c r="FG47" s="238"/>
      <c r="FH47" s="238"/>
      <c r="FI47" s="238"/>
      <c r="FJ47" s="238"/>
      <c r="FK47" s="238"/>
      <c r="FL47" s="238"/>
      <c r="FM47" s="238"/>
      <c r="FN47" s="238"/>
      <c r="FO47" s="238"/>
      <c r="FP47" s="238"/>
      <c r="FQ47" s="238"/>
      <c r="FR47" s="238"/>
      <c r="FS47" s="238"/>
      <c r="FT47" s="238"/>
      <c r="FU47" s="238"/>
      <c r="FV47" s="238"/>
      <c r="FW47" s="238"/>
      <c r="FX47" s="238"/>
      <c r="FY47" s="238"/>
      <c r="FZ47" s="238"/>
      <c r="GA47" s="238"/>
      <c r="GB47" s="238"/>
      <c r="GC47" s="238"/>
      <c r="GD47" s="238"/>
      <c r="GE47" s="238"/>
      <c r="GF47" s="238"/>
      <c r="GG47" s="238"/>
      <c r="GH47" s="238"/>
      <c r="GI47" s="238"/>
      <c r="GJ47" s="238"/>
      <c r="GK47" s="238"/>
      <c r="GL47" s="238"/>
      <c r="GM47" s="238"/>
      <c r="GN47" s="238"/>
      <c r="GO47" s="238"/>
      <c r="GP47" s="238"/>
      <c r="GQ47" s="238"/>
      <c r="GR47" s="238"/>
      <c r="GS47" s="238"/>
      <c r="GT47" s="238"/>
      <c r="GU47" s="238"/>
      <c r="GV47" s="238"/>
      <c r="GW47" s="238"/>
      <c r="GX47" s="238"/>
      <c r="GY47" s="238"/>
      <c r="GZ47" s="238"/>
      <c r="HA47" s="238"/>
      <c r="HB47" s="238"/>
      <c r="HC47" s="238"/>
      <c r="HD47" s="238"/>
      <c r="HE47" s="238"/>
      <c r="HF47" s="238"/>
      <c r="HG47" s="238"/>
      <c r="HH47" s="238"/>
      <c r="HI47" s="238"/>
      <c r="HJ47" s="238"/>
      <c r="HK47" s="238"/>
      <c r="HL47" s="238"/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38"/>
      <c r="HZ47" s="238"/>
      <c r="IA47" s="238"/>
      <c r="IB47" s="238"/>
      <c r="IC47" s="238"/>
      <c r="ID47" s="238"/>
      <c r="IE47" s="238"/>
      <c r="IF47" s="238"/>
      <c r="IG47" s="238"/>
      <c r="IH47" s="238"/>
      <c r="II47" s="238"/>
      <c r="IJ47" s="238"/>
      <c r="IK47" s="238"/>
      <c r="IL47" s="238"/>
      <c r="IM47" s="238"/>
      <c r="IN47" s="238"/>
      <c r="IO47" s="238"/>
      <c r="IP47" s="238"/>
      <c r="IQ47" s="238"/>
      <c r="IR47" s="238"/>
      <c r="IS47" s="238"/>
      <c r="IT47" s="238"/>
      <c r="IU47" s="238"/>
    </row>
    <row r="48" spans="1:255" ht="14.4" x14ac:dyDescent="0.3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8"/>
      <c r="FI48" s="238"/>
      <c r="FJ48" s="238"/>
      <c r="FK48" s="238"/>
      <c r="FL48" s="238"/>
      <c r="FM48" s="238"/>
      <c r="FN48" s="238"/>
      <c r="FO48" s="238"/>
      <c r="FP48" s="238"/>
      <c r="FQ48" s="238"/>
      <c r="FR48" s="238"/>
      <c r="FS48" s="238"/>
      <c r="FT48" s="238"/>
      <c r="FU48" s="238"/>
      <c r="FV48" s="238"/>
      <c r="FW48" s="238"/>
      <c r="FX48" s="238"/>
      <c r="FY48" s="238"/>
      <c r="FZ48" s="238"/>
      <c r="GA48" s="238"/>
      <c r="GB48" s="238"/>
      <c r="GC48" s="238"/>
      <c r="GD48" s="238"/>
      <c r="GE48" s="238"/>
      <c r="GF48" s="238"/>
      <c r="GG48" s="238"/>
      <c r="GH48" s="238"/>
      <c r="GI48" s="238"/>
      <c r="GJ48" s="238"/>
      <c r="GK48" s="238"/>
      <c r="GL48" s="238"/>
      <c r="GM48" s="238"/>
      <c r="GN48" s="238"/>
      <c r="GO48" s="238"/>
      <c r="GP48" s="238"/>
      <c r="GQ48" s="238"/>
      <c r="GR48" s="238"/>
      <c r="GS48" s="238"/>
      <c r="GT48" s="238"/>
      <c r="GU48" s="238"/>
      <c r="GV48" s="238"/>
      <c r="GW48" s="238"/>
      <c r="GX48" s="238"/>
      <c r="GY48" s="238"/>
      <c r="GZ48" s="238"/>
      <c r="HA48" s="238"/>
      <c r="HB48" s="238"/>
      <c r="HC48" s="238"/>
      <c r="HD48" s="238"/>
      <c r="HE48" s="238"/>
      <c r="HF48" s="238"/>
      <c r="HG48" s="238"/>
      <c r="HH48" s="238"/>
      <c r="HI48" s="238"/>
      <c r="HJ48" s="238"/>
      <c r="HK48" s="238"/>
      <c r="HL48" s="238"/>
      <c r="HM48" s="238"/>
      <c r="HN48" s="238"/>
      <c r="HO48" s="238"/>
      <c r="HP48" s="238"/>
      <c r="HQ48" s="238"/>
      <c r="HR48" s="238"/>
      <c r="HS48" s="238"/>
      <c r="HT48" s="238"/>
      <c r="HU48" s="238"/>
      <c r="HV48" s="238"/>
      <c r="HW48" s="238"/>
      <c r="HX48" s="238"/>
      <c r="HY48" s="238"/>
      <c r="HZ48" s="238"/>
      <c r="IA48" s="238"/>
      <c r="IB48" s="238"/>
      <c r="IC48" s="238"/>
      <c r="ID48" s="238"/>
      <c r="IE48" s="238"/>
      <c r="IF48" s="238"/>
      <c r="IG48" s="238"/>
      <c r="IH48" s="238"/>
      <c r="II48" s="238"/>
      <c r="IJ48" s="238"/>
      <c r="IK48" s="238"/>
      <c r="IL48" s="238"/>
      <c r="IM48" s="238"/>
      <c r="IN48" s="238"/>
      <c r="IO48" s="238"/>
      <c r="IP48" s="238"/>
      <c r="IQ48" s="238"/>
      <c r="IR48" s="238"/>
      <c r="IS48" s="238"/>
      <c r="IT48" s="238"/>
      <c r="IU48" s="238"/>
    </row>
    <row r="49" spans="1:255" ht="14.4" x14ac:dyDescent="0.3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O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8"/>
      <c r="FG49" s="238"/>
      <c r="FH49" s="238"/>
      <c r="FI49" s="238"/>
      <c r="FJ49" s="238"/>
      <c r="FK49" s="238"/>
      <c r="FL49" s="238"/>
      <c r="FM49" s="238"/>
      <c r="FN49" s="238"/>
      <c r="FO49" s="238"/>
      <c r="FP49" s="238"/>
      <c r="FQ49" s="238"/>
      <c r="FR49" s="238"/>
      <c r="FS49" s="238"/>
      <c r="FT49" s="238"/>
      <c r="FU49" s="238"/>
      <c r="FV49" s="238"/>
      <c r="FW49" s="238"/>
      <c r="FX49" s="238"/>
      <c r="FY49" s="238"/>
      <c r="FZ49" s="238"/>
      <c r="GA49" s="238"/>
      <c r="GB49" s="238"/>
      <c r="GC49" s="238"/>
      <c r="GD49" s="238"/>
      <c r="GE49" s="238"/>
      <c r="GF49" s="238"/>
      <c r="GG49" s="238"/>
      <c r="GH49" s="238"/>
      <c r="GI49" s="238"/>
      <c r="GJ49" s="238"/>
      <c r="GK49" s="238"/>
      <c r="GL49" s="238"/>
      <c r="GM49" s="238"/>
      <c r="GN49" s="238"/>
      <c r="GO49" s="238"/>
      <c r="GP49" s="238"/>
      <c r="GQ49" s="238"/>
      <c r="GR49" s="238"/>
      <c r="GS49" s="238"/>
      <c r="GT49" s="238"/>
      <c r="GU49" s="238"/>
      <c r="GV49" s="238"/>
      <c r="GW49" s="238"/>
      <c r="GX49" s="238"/>
      <c r="GY49" s="238"/>
      <c r="GZ49" s="238"/>
      <c r="HA49" s="238"/>
      <c r="HB49" s="238"/>
      <c r="HC49" s="238"/>
      <c r="HD49" s="238"/>
      <c r="HE49" s="238"/>
      <c r="HF49" s="238"/>
      <c r="HG49" s="238"/>
      <c r="HH49" s="238"/>
      <c r="HI49" s="238"/>
      <c r="HJ49" s="238"/>
      <c r="HK49" s="238"/>
      <c r="HL49" s="238"/>
      <c r="HM49" s="238"/>
      <c r="HN49" s="238"/>
      <c r="HO49" s="238"/>
      <c r="HP49" s="238"/>
      <c r="HQ49" s="238"/>
      <c r="HR49" s="238"/>
      <c r="HS49" s="238"/>
      <c r="HT49" s="238"/>
      <c r="HU49" s="238"/>
      <c r="HV49" s="238"/>
      <c r="HW49" s="238"/>
      <c r="HX49" s="238"/>
      <c r="HY49" s="238"/>
      <c r="HZ49" s="238"/>
      <c r="IA49" s="238"/>
      <c r="IB49" s="238"/>
      <c r="IC49" s="238"/>
      <c r="ID49" s="238"/>
      <c r="IE49" s="238"/>
      <c r="IF49" s="238"/>
      <c r="IG49" s="238"/>
      <c r="IH49" s="238"/>
      <c r="II49" s="238"/>
      <c r="IJ49" s="238"/>
      <c r="IK49" s="238"/>
      <c r="IL49" s="238"/>
      <c r="IM49" s="238"/>
      <c r="IN49" s="238"/>
      <c r="IO49" s="238"/>
      <c r="IP49" s="238"/>
      <c r="IQ49" s="238"/>
      <c r="IR49" s="238"/>
      <c r="IS49" s="238"/>
      <c r="IT49" s="238"/>
      <c r="IU49" s="238"/>
    </row>
    <row r="50" spans="1:255" ht="14.4" x14ac:dyDescent="0.3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8"/>
      <c r="EJ50" s="238"/>
      <c r="EK50" s="238"/>
      <c r="EL50" s="238"/>
      <c r="EM50" s="238"/>
      <c r="EN50" s="238"/>
      <c r="EO50" s="238"/>
      <c r="EP50" s="238"/>
      <c r="EQ50" s="238"/>
      <c r="ER50" s="238"/>
      <c r="ES50" s="238"/>
      <c r="ET50" s="238"/>
      <c r="EU50" s="238"/>
      <c r="EV50" s="238"/>
      <c r="EW50" s="238"/>
      <c r="EX50" s="238"/>
      <c r="EY50" s="238"/>
      <c r="EZ50" s="238"/>
      <c r="FA50" s="238"/>
      <c r="FB50" s="238"/>
      <c r="FC50" s="238"/>
      <c r="FD50" s="238"/>
      <c r="FE50" s="238"/>
      <c r="FF50" s="238"/>
      <c r="FG50" s="238"/>
      <c r="FH50" s="238"/>
      <c r="FI50" s="238"/>
      <c r="FJ50" s="238"/>
      <c r="FK50" s="238"/>
      <c r="FL50" s="238"/>
      <c r="FM50" s="238"/>
      <c r="FN50" s="238"/>
      <c r="FO50" s="238"/>
      <c r="FP50" s="238"/>
      <c r="FQ50" s="238"/>
      <c r="FR50" s="238"/>
      <c r="FS50" s="238"/>
      <c r="FT50" s="238"/>
      <c r="FU50" s="238"/>
      <c r="FV50" s="238"/>
      <c r="FW50" s="238"/>
      <c r="FX50" s="238"/>
      <c r="FY50" s="238"/>
      <c r="FZ50" s="238"/>
      <c r="GA50" s="238"/>
      <c r="GB50" s="238"/>
      <c r="GC50" s="238"/>
      <c r="GD50" s="238"/>
      <c r="GE50" s="238"/>
      <c r="GF50" s="238"/>
      <c r="GG50" s="238"/>
      <c r="GH50" s="238"/>
      <c r="GI50" s="238"/>
      <c r="GJ50" s="238"/>
      <c r="GK50" s="238"/>
      <c r="GL50" s="238"/>
      <c r="GM50" s="238"/>
      <c r="GN50" s="238"/>
      <c r="GO50" s="238"/>
      <c r="GP50" s="238"/>
      <c r="GQ50" s="238"/>
      <c r="GR50" s="238"/>
      <c r="GS50" s="238"/>
      <c r="GT50" s="238"/>
      <c r="GU50" s="238"/>
      <c r="GV50" s="238"/>
      <c r="GW50" s="238"/>
      <c r="GX50" s="238"/>
      <c r="GY50" s="238"/>
      <c r="GZ50" s="238"/>
      <c r="HA50" s="238"/>
      <c r="HB50" s="238"/>
      <c r="HC50" s="238"/>
      <c r="HD50" s="238"/>
      <c r="HE50" s="238"/>
      <c r="HF50" s="238"/>
      <c r="HG50" s="238"/>
      <c r="HH50" s="238"/>
      <c r="HI50" s="238"/>
      <c r="HJ50" s="238"/>
      <c r="HK50" s="238"/>
      <c r="HL50" s="238"/>
      <c r="HM50" s="238"/>
      <c r="HN50" s="238"/>
      <c r="HO50" s="238"/>
      <c r="HP50" s="238"/>
      <c r="HQ50" s="238"/>
      <c r="HR50" s="238"/>
      <c r="HS50" s="238"/>
      <c r="HT50" s="238"/>
      <c r="HU50" s="238"/>
      <c r="HV50" s="238"/>
      <c r="HW50" s="238"/>
      <c r="HX50" s="238"/>
      <c r="HY50" s="238"/>
      <c r="HZ50" s="238"/>
      <c r="IA50" s="238"/>
      <c r="IB50" s="238"/>
      <c r="IC50" s="238"/>
      <c r="ID50" s="238"/>
      <c r="IE50" s="238"/>
      <c r="IF50" s="238"/>
      <c r="IG50" s="238"/>
      <c r="IH50" s="238"/>
      <c r="II50" s="238"/>
      <c r="IJ50" s="238"/>
      <c r="IK50" s="238"/>
      <c r="IL50" s="238"/>
      <c r="IM50" s="238"/>
      <c r="IN50" s="238"/>
      <c r="IO50" s="238"/>
      <c r="IP50" s="238"/>
      <c r="IQ50" s="238"/>
      <c r="IR50" s="238"/>
      <c r="IS50" s="238"/>
      <c r="IT50" s="238"/>
      <c r="IU50" s="238"/>
    </row>
    <row r="51" spans="1:255" ht="14.4" x14ac:dyDescent="0.3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  <c r="DY51" s="238"/>
      <c r="DZ51" s="238"/>
      <c r="EA51" s="238"/>
      <c r="EB51" s="238"/>
      <c r="EC51" s="238"/>
      <c r="ED51" s="238"/>
      <c r="EE51" s="238"/>
      <c r="EF51" s="238"/>
      <c r="EG51" s="238"/>
      <c r="EH51" s="238"/>
      <c r="EI51" s="238"/>
      <c r="EJ51" s="238"/>
      <c r="EK51" s="238"/>
      <c r="EL51" s="238"/>
      <c r="EM51" s="238"/>
      <c r="EN51" s="238"/>
      <c r="EO51" s="238"/>
      <c r="EP51" s="238"/>
      <c r="EQ51" s="238"/>
      <c r="ER51" s="238"/>
      <c r="ES51" s="238"/>
      <c r="ET51" s="238"/>
      <c r="EU51" s="238"/>
      <c r="EV51" s="238"/>
      <c r="EW51" s="238"/>
      <c r="EX51" s="238"/>
      <c r="EY51" s="238"/>
      <c r="EZ51" s="238"/>
      <c r="FA51" s="238"/>
      <c r="FB51" s="238"/>
      <c r="FC51" s="238"/>
      <c r="FD51" s="238"/>
      <c r="FE51" s="238"/>
      <c r="FF51" s="238"/>
      <c r="FG51" s="238"/>
      <c r="FH51" s="238"/>
      <c r="FI51" s="238"/>
      <c r="FJ51" s="238"/>
      <c r="FK51" s="238"/>
      <c r="FL51" s="238"/>
      <c r="FM51" s="238"/>
      <c r="FN51" s="238"/>
      <c r="FO51" s="238"/>
      <c r="FP51" s="238"/>
      <c r="FQ51" s="238"/>
      <c r="FR51" s="238"/>
      <c r="FS51" s="238"/>
      <c r="FT51" s="238"/>
      <c r="FU51" s="238"/>
      <c r="FV51" s="238"/>
      <c r="FW51" s="238"/>
      <c r="FX51" s="238"/>
      <c r="FY51" s="238"/>
      <c r="FZ51" s="238"/>
      <c r="GA51" s="238"/>
      <c r="GB51" s="238"/>
      <c r="GC51" s="238"/>
      <c r="GD51" s="238"/>
      <c r="GE51" s="238"/>
      <c r="GF51" s="238"/>
      <c r="GG51" s="238"/>
      <c r="GH51" s="238"/>
      <c r="GI51" s="238"/>
      <c r="GJ51" s="238"/>
      <c r="GK51" s="238"/>
      <c r="GL51" s="238"/>
      <c r="GM51" s="238"/>
      <c r="GN51" s="238"/>
      <c r="GO51" s="238"/>
      <c r="GP51" s="238"/>
      <c r="GQ51" s="238"/>
      <c r="GR51" s="238"/>
      <c r="GS51" s="238"/>
      <c r="GT51" s="238"/>
      <c r="GU51" s="238"/>
      <c r="GV51" s="238"/>
      <c r="GW51" s="238"/>
      <c r="GX51" s="238"/>
      <c r="GY51" s="238"/>
      <c r="GZ51" s="238"/>
      <c r="HA51" s="238"/>
      <c r="HB51" s="238"/>
      <c r="HC51" s="238"/>
      <c r="HD51" s="238"/>
      <c r="HE51" s="238"/>
      <c r="HF51" s="238"/>
      <c r="HG51" s="238"/>
      <c r="HH51" s="238"/>
      <c r="HI51" s="238"/>
      <c r="HJ51" s="238"/>
      <c r="HK51" s="238"/>
      <c r="HL51" s="238"/>
      <c r="HM51" s="238"/>
      <c r="HN51" s="238"/>
      <c r="HO51" s="238"/>
      <c r="HP51" s="238"/>
      <c r="HQ51" s="238"/>
      <c r="HR51" s="238"/>
      <c r="HS51" s="238"/>
      <c r="HT51" s="238"/>
      <c r="HU51" s="238"/>
      <c r="HV51" s="238"/>
      <c r="HW51" s="238"/>
      <c r="HX51" s="238"/>
      <c r="HY51" s="238"/>
      <c r="HZ51" s="238"/>
      <c r="IA51" s="238"/>
      <c r="IB51" s="238"/>
      <c r="IC51" s="238"/>
      <c r="ID51" s="238"/>
      <c r="IE51" s="238"/>
      <c r="IF51" s="238"/>
      <c r="IG51" s="238"/>
      <c r="IH51" s="238"/>
      <c r="II51" s="238"/>
      <c r="IJ51" s="238"/>
      <c r="IK51" s="238"/>
      <c r="IL51" s="238"/>
      <c r="IM51" s="238"/>
      <c r="IN51" s="238"/>
      <c r="IO51" s="238"/>
      <c r="IP51" s="238"/>
      <c r="IQ51" s="238"/>
      <c r="IR51" s="238"/>
      <c r="IS51" s="238"/>
      <c r="IT51" s="238"/>
      <c r="IU51" s="238"/>
    </row>
    <row r="52" spans="1:255" ht="14.4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  <c r="DY52" s="238"/>
      <c r="DZ52" s="238"/>
      <c r="EA52" s="238"/>
      <c r="EB52" s="238"/>
      <c r="EC52" s="238"/>
      <c r="ED52" s="238"/>
      <c r="EE52" s="238"/>
      <c r="EF52" s="238"/>
      <c r="EG52" s="238"/>
      <c r="EH52" s="238"/>
      <c r="EI52" s="238"/>
      <c r="EJ52" s="238"/>
      <c r="EK52" s="238"/>
      <c r="EL52" s="238"/>
      <c r="EM52" s="238"/>
      <c r="EN52" s="238"/>
      <c r="EO52" s="238"/>
      <c r="EP52" s="238"/>
      <c r="EQ52" s="238"/>
      <c r="ER52" s="238"/>
      <c r="ES52" s="238"/>
      <c r="ET52" s="238"/>
      <c r="EU52" s="238"/>
      <c r="EV52" s="238"/>
      <c r="EW52" s="238"/>
      <c r="EX52" s="238"/>
      <c r="EY52" s="238"/>
      <c r="EZ52" s="238"/>
      <c r="FA52" s="238"/>
      <c r="FB52" s="238"/>
      <c r="FC52" s="238"/>
      <c r="FD52" s="238"/>
      <c r="FE52" s="238"/>
      <c r="FF52" s="238"/>
      <c r="FG52" s="238"/>
      <c r="FH52" s="238"/>
      <c r="FI52" s="238"/>
      <c r="FJ52" s="238"/>
      <c r="FK52" s="238"/>
      <c r="FL52" s="238"/>
      <c r="FM52" s="238"/>
      <c r="FN52" s="238"/>
      <c r="FO52" s="238"/>
      <c r="FP52" s="238"/>
      <c r="FQ52" s="238"/>
      <c r="FR52" s="238"/>
      <c r="FS52" s="238"/>
      <c r="FT52" s="238"/>
      <c r="FU52" s="238"/>
      <c r="FV52" s="238"/>
      <c r="FW52" s="238"/>
      <c r="FX52" s="238"/>
      <c r="FY52" s="238"/>
      <c r="FZ52" s="238"/>
      <c r="GA52" s="238"/>
      <c r="GB52" s="238"/>
      <c r="GC52" s="238"/>
      <c r="GD52" s="238"/>
      <c r="GE52" s="238"/>
      <c r="GF52" s="238"/>
      <c r="GG52" s="238"/>
      <c r="GH52" s="238"/>
      <c r="GI52" s="238"/>
      <c r="GJ52" s="238"/>
      <c r="GK52" s="238"/>
      <c r="GL52" s="238"/>
      <c r="GM52" s="238"/>
      <c r="GN52" s="238"/>
      <c r="GO52" s="238"/>
      <c r="GP52" s="238"/>
      <c r="GQ52" s="238"/>
      <c r="GR52" s="238"/>
      <c r="GS52" s="238"/>
      <c r="GT52" s="238"/>
      <c r="GU52" s="238"/>
      <c r="GV52" s="238"/>
      <c r="GW52" s="238"/>
      <c r="GX52" s="238"/>
      <c r="GY52" s="238"/>
      <c r="GZ52" s="238"/>
      <c r="HA52" s="238"/>
      <c r="HB52" s="238"/>
      <c r="HC52" s="238"/>
      <c r="HD52" s="238"/>
      <c r="HE52" s="238"/>
      <c r="HF52" s="238"/>
      <c r="HG52" s="238"/>
      <c r="HH52" s="238"/>
      <c r="HI52" s="238"/>
      <c r="HJ52" s="238"/>
      <c r="HK52" s="238"/>
      <c r="HL52" s="238"/>
      <c r="HM52" s="238"/>
      <c r="HN52" s="238"/>
      <c r="HO52" s="238"/>
      <c r="HP52" s="238"/>
      <c r="HQ52" s="238"/>
      <c r="HR52" s="238"/>
      <c r="HS52" s="238"/>
      <c r="HT52" s="238"/>
      <c r="HU52" s="238"/>
      <c r="HV52" s="238"/>
      <c r="HW52" s="238"/>
      <c r="HX52" s="238"/>
      <c r="HY52" s="238"/>
      <c r="HZ52" s="238"/>
      <c r="IA52" s="238"/>
      <c r="IB52" s="238"/>
      <c r="IC52" s="238"/>
      <c r="ID52" s="238"/>
      <c r="IE52" s="238"/>
      <c r="IF52" s="238"/>
      <c r="IG52" s="238"/>
      <c r="IH52" s="238"/>
      <c r="II52" s="238"/>
      <c r="IJ52" s="238"/>
      <c r="IK52" s="238"/>
      <c r="IL52" s="238"/>
      <c r="IM52" s="238"/>
      <c r="IN52" s="238"/>
      <c r="IO52" s="238"/>
      <c r="IP52" s="238"/>
      <c r="IQ52" s="238"/>
      <c r="IR52" s="238"/>
      <c r="IS52" s="238"/>
      <c r="IT52" s="238"/>
      <c r="IU52" s="238"/>
    </row>
    <row r="53" spans="1:255" ht="14.4" x14ac:dyDescent="0.3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8"/>
      <c r="FA53" s="238"/>
      <c r="FB53" s="238"/>
      <c r="FC53" s="238"/>
      <c r="FD53" s="238"/>
      <c r="FE53" s="238"/>
      <c r="FF53" s="238"/>
      <c r="FG53" s="238"/>
      <c r="FH53" s="238"/>
      <c r="FI53" s="238"/>
      <c r="FJ53" s="238"/>
      <c r="FK53" s="238"/>
      <c r="FL53" s="238"/>
      <c r="FM53" s="238"/>
      <c r="FN53" s="238"/>
      <c r="FO53" s="238"/>
      <c r="FP53" s="238"/>
      <c r="FQ53" s="238"/>
      <c r="FR53" s="238"/>
      <c r="FS53" s="238"/>
      <c r="FT53" s="238"/>
      <c r="FU53" s="238"/>
      <c r="FV53" s="238"/>
      <c r="FW53" s="238"/>
      <c r="FX53" s="238"/>
      <c r="FY53" s="238"/>
      <c r="FZ53" s="238"/>
      <c r="GA53" s="238"/>
      <c r="GB53" s="238"/>
      <c r="GC53" s="238"/>
      <c r="GD53" s="238"/>
      <c r="GE53" s="238"/>
      <c r="GF53" s="238"/>
      <c r="GG53" s="238"/>
      <c r="GH53" s="238"/>
      <c r="GI53" s="238"/>
      <c r="GJ53" s="238"/>
      <c r="GK53" s="238"/>
      <c r="GL53" s="238"/>
      <c r="GM53" s="238"/>
      <c r="GN53" s="238"/>
      <c r="GO53" s="238"/>
      <c r="GP53" s="238"/>
      <c r="GQ53" s="238"/>
      <c r="GR53" s="238"/>
      <c r="GS53" s="238"/>
      <c r="GT53" s="238"/>
      <c r="GU53" s="238"/>
      <c r="GV53" s="238"/>
      <c r="GW53" s="238"/>
      <c r="GX53" s="238"/>
      <c r="GY53" s="238"/>
      <c r="GZ53" s="238"/>
      <c r="HA53" s="238"/>
      <c r="HB53" s="238"/>
      <c r="HC53" s="238"/>
      <c r="HD53" s="238"/>
      <c r="HE53" s="238"/>
      <c r="HF53" s="238"/>
      <c r="HG53" s="238"/>
      <c r="HH53" s="238"/>
      <c r="HI53" s="238"/>
      <c r="HJ53" s="238"/>
      <c r="HK53" s="238"/>
      <c r="HL53" s="238"/>
      <c r="HM53" s="238"/>
      <c r="HN53" s="238"/>
      <c r="HO53" s="238"/>
      <c r="HP53" s="238"/>
      <c r="HQ53" s="238"/>
      <c r="HR53" s="238"/>
      <c r="HS53" s="238"/>
      <c r="HT53" s="238"/>
      <c r="HU53" s="238"/>
      <c r="HV53" s="238"/>
      <c r="HW53" s="238"/>
      <c r="HX53" s="238"/>
      <c r="HY53" s="238"/>
      <c r="HZ53" s="238"/>
      <c r="IA53" s="238"/>
      <c r="IB53" s="238"/>
      <c r="IC53" s="238"/>
      <c r="ID53" s="238"/>
      <c r="IE53" s="238"/>
      <c r="IF53" s="238"/>
      <c r="IG53" s="238"/>
      <c r="IH53" s="238"/>
      <c r="II53" s="238"/>
      <c r="IJ53" s="238"/>
      <c r="IK53" s="238"/>
      <c r="IL53" s="238"/>
      <c r="IM53" s="238"/>
      <c r="IN53" s="238"/>
      <c r="IO53" s="238"/>
      <c r="IP53" s="238"/>
      <c r="IQ53" s="238"/>
      <c r="IR53" s="238"/>
      <c r="IS53" s="238"/>
      <c r="IT53" s="238"/>
      <c r="IU53" s="238"/>
    </row>
    <row r="54" spans="1:255" ht="14.4" x14ac:dyDescent="0.3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  <c r="DY54" s="238"/>
      <c r="DZ54" s="238"/>
      <c r="EA54" s="238"/>
      <c r="EB54" s="238"/>
      <c r="EC54" s="238"/>
      <c r="ED54" s="238"/>
      <c r="EE54" s="238"/>
      <c r="EF54" s="238"/>
      <c r="EG54" s="238"/>
      <c r="EH54" s="238"/>
      <c r="EI54" s="238"/>
      <c r="EJ54" s="238"/>
      <c r="EK54" s="238"/>
      <c r="EL54" s="238"/>
      <c r="EM54" s="238"/>
      <c r="EN54" s="238"/>
      <c r="EO54" s="238"/>
      <c r="EP54" s="238"/>
      <c r="EQ54" s="238"/>
      <c r="ER54" s="238"/>
      <c r="ES54" s="238"/>
      <c r="ET54" s="238"/>
      <c r="EU54" s="238"/>
      <c r="EV54" s="238"/>
      <c r="EW54" s="238"/>
      <c r="EX54" s="238"/>
      <c r="EY54" s="238"/>
      <c r="EZ54" s="238"/>
      <c r="FA54" s="238"/>
      <c r="FB54" s="238"/>
      <c r="FC54" s="238"/>
      <c r="FD54" s="238"/>
      <c r="FE54" s="238"/>
      <c r="FF54" s="238"/>
      <c r="FG54" s="238"/>
      <c r="FH54" s="238"/>
      <c r="FI54" s="238"/>
      <c r="FJ54" s="238"/>
      <c r="FK54" s="238"/>
      <c r="FL54" s="238"/>
      <c r="FM54" s="238"/>
      <c r="FN54" s="238"/>
      <c r="FO54" s="238"/>
      <c r="FP54" s="238"/>
      <c r="FQ54" s="238"/>
      <c r="FR54" s="238"/>
      <c r="FS54" s="238"/>
      <c r="FT54" s="238"/>
      <c r="FU54" s="238"/>
      <c r="FV54" s="238"/>
      <c r="FW54" s="238"/>
      <c r="FX54" s="238"/>
      <c r="FY54" s="238"/>
      <c r="FZ54" s="238"/>
      <c r="GA54" s="238"/>
      <c r="GB54" s="238"/>
      <c r="GC54" s="238"/>
      <c r="GD54" s="238"/>
      <c r="GE54" s="238"/>
      <c r="GF54" s="238"/>
      <c r="GG54" s="238"/>
      <c r="GH54" s="238"/>
      <c r="GI54" s="238"/>
      <c r="GJ54" s="238"/>
      <c r="GK54" s="238"/>
      <c r="GL54" s="238"/>
      <c r="GM54" s="238"/>
      <c r="GN54" s="238"/>
      <c r="GO54" s="238"/>
      <c r="GP54" s="238"/>
      <c r="GQ54" s="238"/>
      <c r="GR54" s="238"/>
      <c r="GS54" s="238"/>
      <c r="GT54" s="238"/>
      <c r="GU54" s="238"/>
      <c r="GV54" s="238"/>
      <c r="GW54" s="238"/>
      <c r="GX54" s="238"/>
      <c r="GY54" s="238"/>
      <c r="GZ54" s="238"/>
      <c r="HA54" s="238"/>
      <c r="HB54" s="238"/>
      <c r="HC54" s="238"/>
      <c r="HD54" s="238"/>
      <c r="HE54" s="238"/>
      <c r="HF54" s="238"/>
      <c r="HG54" s="238"/>
      <c r="HH54" s="238"/>
      <c r="HI54" s="238"/>
      <c r="HJ54" s="238"/>
      <c r="HK54" s="238"/>
      <c r="HL54" s="238"/>
      <c r="HM54" s="238"/>
      <c r="HN54" s="238"/>
      <c r="HO54" s="238"/>
      <c r="HP54" s="238"/>
      <c r="HQ54" s="238"/>
      <c r="HR54" s="238"/>
      <c r="HS54" s="238"/>
      <c r="HT54" s="238"/>
      <c r="HU54" s="238"/>
      <c r="HV54" s="238"/>
      <c r="HW54" s="238"/>
      <c r="HX54" s="238"/>
      <c r="HY54" s="238"/>
      <c r="HZ54" s="238"/>
      <c r="IA54" s="238"/>
      <c r="IB54" s="238"/>
      <c r="IC54" s="238"/>
      <c r="ID54" s="238"/>
      <c r="IE54" s="238"/>
      <c r="IF54" s="238"/>
      <c r="IG54" s="238"/>
      <c r="IH54" s="238"/>
      <c r="II54" s="238"/>
      <c r="IJ54" s="238"/>
      <c r="IK54" s="238"/>
      <c r="IL54" s="238"/>
      <c r="IM54" s="238"/>
      <c r="IN54" s="238"/>
      <c r="IO54" s="238"/>
      <c r="IP54" s="238"/>
      <c r="IQ54" s="238"/>
      <c r="IR54" s="238"/>
      <c r="IS54" s="238"/>
      <c r="IT54" s="238"/>
      <c r="IU54" s="238"/>
    </row>
    <row r="55" spans="1:255" ht="14.4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38"/>
      <c r="ED55" s="238"/>
      <c r="EE55" s="238"/>
      <c r="EF55" s="238"/>
      <c r="EG55" s="238"/>
      <c r="EH55" s="238"/>
      <c r="EI55" s="238"/>
      <c r="EJ55" s="238"/>
      <c r="EK55" s="238"/>
      <c r="EL55" s="238"/>
      <c r="EM55" s="238"/>
      <c r="EN55" s="238"/>
      <c r="EO55" s="238"/>
      <c r="EP55" s="238"/>
      <c r="EQ55" s="238"/>
      <c r="ER55" s="238"/>
      <c r="ES55" s="238"/>
      <c r="ET55" s="238"/>
      <c r="EU55" s="238"/>
      <c r="EV55" s="238"/>
      <c r="EW55" s="238"/>
      <c r="EX55" s="238"/>
      <c r="EY55" s="238"/>
      <c r="EZ55" s="238"/>
      <c r="FA55" s="238"/>
      <c r="FB55" s="238"/>
      <c r="FC55" s="238"/>
      <c r="FD55" s="238"/>
      <c r="FE55" s="238"/>
      <c r="FF55" s="238"/>
      <c r="FG55" s="238"/>
      <c r="FH55" s="238"/>
      <c r="FI55" s="238"/>
      <c r="FJ55" s="238"/>
      <c r="FK55" s="238"/>
      <c r="FL55" s="238"/>
      <c r="FM55" s="238"/>
      <c r="FN55" s="238"/>
      <c r="FO55" s="238"/>
      <c r="FP55" s="238"/>
      <c r="FQ55" s="238"/>
      <c r="FR55" s="238"/>
      <c r="FS55" s="238"/>
      <c r="FT55" s="238"/>
      <c r="FU55" s="238"/>
      <c r="FV55" s="238"/>
      <c r="FW55" s="238"/>
      <c r="FX55" s="238"/>
      <c r="FY55" s="238"/>
      <c r="FZ55" s="238"/>
      <c r="GA55" s="238"/>
      <c r="GB55" s="238"/>
      <c r="GC55" s="238"/>
      <c r="GD55" s="238"/>
      <c r="GE55" s="238"/>
      <c r="GF55" s="238"/>
      <c r="GG55" s="238"/>
      <c r="GH55" s="238"/>
      <c r="GI55" s="238"/>
      <c r="GJ55" s="238"/>
      <c r="GK55" s="238"/>
      <c r="GL55" s="238"/>
      <c r="GM55" s="238"/>
      <c r="GN55" s="238"/>
      <c r="GO55" s="238"/>
      <c r="GP55" s="238"/>
      <c r="GQ55" s="238"/>
      <c r="GR55" s="238"/>
      <c r="GS55" s="238"/>
      <c r="GT55" s="238"/>
      <c r="GU55" s="238"/>
      <c r="GV55" s="238"/>
      <c r="GW55" s="238"/>
      <c r="GX55" s="238"/>
      <c r="GY55" s="238"/>
      <c r="GZ55" s="238"/>
      <c r="HA55" s="238"/>
      <c r="HB55" s="238"/>
      <c r="HC55" s="238"/>
      <c r="HD55" s="238"/>
      <c r="HE55" s="238"/>
      <c r="HF55" s="238"/>
      <c r="HG55" s="238"/>
      <c r="HH55" s="238"/>
      <c r="HI55" s="238"/>
      <c r="HJ55" s="238"/>
      <c r="HK55" s="238"/>
      <c r="HL55" s="238"/>
      <c r="HM55" s="238"/>
      <c r="HN55" s="238"/>
      <c r="HO55" s="238"/>
      <c r="HP55" s="238"/>
      <c r="HQ55" s="238"/>
      <c r="HR55" s="238"/>
      <c r="HS55" s="238"/>
      <c r="HT55" s="238"/>
      <c r="HU55" s="238"/>
      <c r="HV55" s="238"/>
      <c r="HW55" s="238"/>
      <c r="HX55" s="238"/>
      <c r="HY55" s="238"/>
      <c r="HZ55" s="238"/>
      <c r="IA55" s="238"/>
      <c r="IB55" s="238"/>
      <c r="IC55" s="238"/>
      <c r="ID55" s="238"/>
      <c r="IE55" s="238"/>
      <c r="IF55" s="238"/>
      <c r="IG55" s="238"/>
      <c r="IH55" s="238"/>
      <c r="II55" s="238"/>
      <c r="IJ55" s="238"/>
      <c r="IK55" s="238"/>
      <c r="IL55" s="238"/>
      <c r="IM55" s="238"/>
      <c r="IN55" s="238"/>
      <c r="IO55" s="238"/>
      <c r="IP55" s="238"/>
      <c r="IQ55" s="238"/>
      <c r="IR55" s="238"/>
      <c r="IS55" s="238"/>
      <c r="IT55" s="238"/>
      <c r="IU55" s="238"/>
    </row>
    <row r="56" spans="1:255" ht="14.4" x14ac:dyDescent="0.3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DS56" s="238"/>
      <c r="DT56" s="238"/>
      <c r="DU56" s="238"/>
      <c r="DV56" s="238"/>
      <c r="DW56" s="238"/>
      <c r="DX56" s="238"/>
      <c r="DY56" s="238"/>
      <c r="DZ56" s="238"/>
      <c r="EA56" s="238"/>
      <c r="EB56" s="238"/>
      <c r="EC56" s="238"/>
      <c r="ED56" s="238"/>
      <c r="EE56" s="238"/>
      <c r="EF56" s="238"/>
      <c r="EG56" s="238"/>
      <c r="EH56" s="238"/>
      <c r="EI56" s="238"/>
      <c r="EJ56" s="238"/>
      <c r="EK56" s="238"/>
      <c r="EL56" s="238"/>
      <c r="EM56" s="238"/>
      <c r="EN56" s="238"/>
      <c r="EO56" s="238"/>
      <c r="EP56" s="238"/>
      <c r="EQ56" s="238"/>
      <c r="ER56" s="238"/>
      <c r="ES56" s="238"/>
      <c r="ET56" s="238"/>
      <c r="EU56" s="238"/>
      <c r="EV56" s="238"/>
      <c r="EW56" s="238"/>
      <c r="EX56" s="238"/>
      <c r="EY56" s="238"/>
      <c r="EZ56" s="238"/>
      <c r="FA56" s="238"/>
      <c r="FB56" s="238"/>
      <c r="FC56" s="238"/>
      <c r="FD56" s="238"/>
      <c r="FE56" s="238"/>
      <c r="FF56" s="238"/>
      <c r="FG56" s="238"/>
      <c r="FH56" s="238"/>
      <c r="FI56" s="238"/>
      <c r="FJ56" s="238"/>
      <c r="FK56" s="238"/>
      <c r="FL56" s="238"/>
      <c r="FM56" s="238"/>
      <c r="FN56" s="238"/>
      <c r="FO56" s="238"/>
      <c r="FP56" s="238"/>
      <c r="FQ56" s="238"/>
      <c r="FR56" s="238"/>
      <c r="FS56" s="238"/>
      <c r="FT56" s="238"/>
      <c r="FU56" s="238"/>
      <c r="FV56" s="238"/>
      <c r="FW56" s="238"/>
      <c r="FX56" s="238"/>
      <c r="FY56" s="238"/>
      <c r="FZ56" s="238"/>
      <c r="GA56" s="238"/>
      <c r="GB56" s="238"/>
      <c r="GC56" s="238"/>
      <c r="GD56" s="238"/>
      <c r="GE56" s="238"/>
      <c r="GF56" s="238"/>
      <c r="GG56" s="238"/>
      <c r="GH56" s="238"/>
      <c r="GI56" s="238"/>
      <c r="GJ56" s="238"/>
      <c r="GK56" s="238"/>
      <c r="GL56" s="238"/>
      <c r="GM56" s="238"/>
      <c r="GN56" s="238"/>
      <c r="GO56" s="238"/>
      <c r="GP56" s="238"/>
      <c r="GQ56" s="238"/>
      <c r="GR56" s="238"/>
      <c r="GS56" s="238"/>
      <c r="GT56" s="238"/>
      <c r="GU56" s="238"/>
      <c r="GV56" s="238"/>
      <c r="GW56" s="238"/>
      <c r="GX56" s="238"/>
      <c r="GY56" s="238"/>
      <c r="GZ56" s="238"/>
      <c r="HA56" s="238"/>
      <c r="HB56" s="238"/>
      <c r="HC56" s="238"/>
      <c r="HD56" s="238"/>
      <c r="HE56" s="238"/>
      <c r="HF56" s="238"/>
      <c r="HG56" s="238"/>
      <c r="HH56" s="238"/>
      <c r="HI56" s="238"/>
      <c r="HJ56" s="238"/>
      <c r="HK56" s="238"/>
      <c r="HL56" s="238"/>
      <c r="HM56" s="238"/>
      <c r="HN56" s="238"/>
      <c r="HO56" s="238"/>
      <c r="HP56" s="238"/>
      <c r="HQ56" s="238"/>
      <c r="HR56" s="238"/>
      <c r="HS56" s="238"/>
      <c r="HT56" s="238"/>
      <c r="HU56" s="238"/>
      <c r="HV56" s="238"/>
      <c r="HW56" s="238"/>
      <c r="HX56" s="238"/>
      <c r="HY56" s="238"/>
      <c r="HZ56" s="238"/>
      <c r="IA56" s="238"/>
      <c r="IB56" s="238"/>
      <c r="IC56" s="238"/>
      <c r="ID56" s="238"/>
      <c r="IE56" s="238"/>
      <c r="IF56" s="238"/>
      <c r="IG56" s="238"/>
      <c r="IH56" s="238"/>
      <c r="II56" s="238"/>
      <c r="IJ56" s="238"/>
      <c r="IK56" s="238"/>
      <c r="IL56" s="238"/>
      <c r="IM56" s="238"/>
      <c r="IN56" s="238"/>
      <c r="IO56" s="238"/>
      <c r="IP56" s="238"/>
      <c r="IQ56" s="238"/>
      <c r="IR56" s="238"/>
      <c r="IS56" s="238"/>
      <c r="IT56" s="238"/>
      <c r="IU56" s="238"/>
    </row>
    <row r="57" spans="1:255" ht="14.4" x14ac:dyDescent="0.3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8"/>
      <c r="DL57" s="238"/>
      <c r="DM57" s="238"/>
      <c r="DN57" s="238"/>
      <c r="DO57" s="238"/>
      <c r="DP57" s="238"/>
      <c r="DQ57" s="238"/>
      <c r="DR57" s="238"/>
      <c r="DS57" s="238"/>
      <c r="DT57" s="238"/>
      <c r="DU57" s="238"/>
      <c r="DV57" s="238"/>
      <c r="DW57" s="238"/>
      <c r="DX57" s="238"/>
      <c r="DY57" s="238"/>
      <c r="DZ57" s="238"/>
      <c r="EA57" s="238"/>
      <c r="EB57" s="238"/>
      <c r="EC57" s="238"/>
      <c r="ED57" s="238"/>
      <c r="EE57" s="238"/>
      <c r="EF57" s="238"/>
      <c r="EG57" s="238"/>
      <c r="EH57" s="238"/>
      <c r="EI57" s="238"/>
      <c r="EJ57" s="238"/>
      <c r="EK57" s="238"/>
      <c r="EL57" s="238"/>
      <c r="EM57" s="238"/>
      <c r="EN57" s="238"/>
      <c r="EO57" s="238"/>
      <c r="EP57" s="238"/>
      <c r="EQ57" s="238"/>
      <c r="ER57" s="238"/>
      <c r="ES57" s="238"/>
      <c r="ET57" s="238"/>
      <c r="EU57" s="238"/>
      <c r="EV57" s="238"/>
      <c r="EW57" s="238"/>
      <c r="EX57" s="238"/>
      <c r="EY57" s="238"/>
      <c r="EZ57" s="238"/>
      <c r="FA57" s="238"/>
      <c r="FB57" s="238"/>
      <c r="FC57" s="238"/>
      <c r="FD57" s="238"/>
      <c r="FE57" s="238"/>
      <c r="FF57" s="238"/>
      <c r="FG57" s="238"/>
      <c r="FH57" s="238"/>
      <c r="FI57" s="238"/>
      <c r="FJ57" s="238"/>
      <c r="FK57" s="238"/>
      <c r="FL57" s="238"/>
      <c r="FM57" s="238"/>
      <c r="FN57" s="238"/>
      <c r="FO57" s="238"/>
      <c r="FP57" s="238"/>
      <c r="FQ57" s="238"/>
      <c r="FR57" s="238"/>
      <c r="FS57" s="238"/>
      <c r="FT57" s="238"/>
      <c r="FU57" s="238"/>
      <c r="FV57" s="238"/>
      <c r="FW57" s="238"/>
      <c r="FX57" s="238"/>
      <c r="FY57" s="238"/>
      <c r="FZ57" s="238"/>
      <c r="GA57" s="238"/>
      <c r="GB57" s="238"/>
      <c r="GC57" s="238"/>
      <c r="GD57" s="238"/>
      <c r="GE57" s="238"/>
      <c r="GF57" s="238"/>
      <c r="GG57" s="238"/>
      <c r="GH57" s="238"/>
      <c r="GI57" s="238"/>
      <c r="GJ57" s="238"/>
      <c r="GK57" s="238"/>
      <c r="GL57" s="238"/>
      <c r="GM57" s="238"/>
      <c r="GN57" s="238"/>
      <c r="GO57" s="238"/>
      <c r="GP57" s="238"/>
      <c r="GQ57" s="238"/>
      <c r="GR57" s="238"/>
      <c r="GS57" s="238"/>
      <c r="GT57" s="238"/>
      <c r="GU57" s="238"/>
      <c r="GV57" s="238"/>
      <c r="GW57" s="238"/>
      <c r="GX57" s="238"/>
      <c r="GY57" s="238"/>
      <c r="GZ57" s="238"/>
      <c r="HA57" s="238"/>
      <c r="HB57" s="238"/>
      <c r="HC57" s="238"/>
      <c r="HD57" s="238"/>
      <c r="HE57" s="238"/>
      <c r="HF57" s="238"/>
      <c r="HG57" s="238"/>
      <c r="HH57" s="238"/>
      <c r="HI57" s="238"/>
      <c r="HJ57" s="238"/>
      <c r="HK57" s="238"/>
      <c r="HL57" s="238"/>
      <c r="HM57" s="238"/>
      <c r="HN57" s="238"/>
      <c r="HO57" s="238"/>
      <c r="HP57" s="238"/>
      <c r="HQ57" s="238"/>
      <c r="HR57" s="238"/>
      <c r="HS57" s="238"/>
      <c r="HT57" s="238"/>
      <c r="HU57" s="238"/>
      <c r="HV57" s="238"/>
      <c r="HW57" s="238"/>
      <c r="HX57" s="238"/>
      <c r="HY57" s="238"/>
      <c r="HZ57" s="238"/>
      <c r="IA57" s="238"/>
      <c r="IB57" s="238"/>
      <c r="IC57" s="238"/>
      <c r="ID57" s="238"/>
      <c r="IE57" s="238"/>
      <c r="IF57" s="238"/>
      <c r="IG57" s="238"/>
      <c r="IH57" s="238"/>
      <c r="II57" s="238"/>
      <c r="IJ57" s="238"/>
      <c r="IK57" s="238"/>
      <c r="IL57" s="238"/>
      <c r="IM57" s="238"/>
      <c r="IN57" s="238"/>
      <c r="IO57" s="238"/>
      <c r="IP57" s="238"/>
      <c r="IQ57" s="238"/>
      <c r="IR57" s="238"/>
      <c r="IS57" s="238"/>
      <c r="IT57" s="238"/>
      <c r="IU57" s="238"/>
    </row>
    <row r="58" spans="1:255" s="214" customFormat="1" ht="14.4" x14ac:dyDescent="0.3"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8"/>
      <c r="DP58" s="238"/>
      <c r="DQ58" s="238"/>
      <c r="DR58" s="238"/>
      <c r="DS58" s="238"/>
      <c r="DT58" s="238"/>
      <c r="DU58" s="238"/>
      <c r="DV58" s="238"/>
      <c r="DW58" s="238"/>
      <c r="DX58" s="238"/>
      <c r="DY58" s="238"/>
      <c r="DZ58" s="238"/>
      <c r="EA58" s="238"/>
      <c r="EB58" s="238"/>
      <c r="EC58" s="238"/>
      <c r="ED58" s="238"/>
      <c r="EE58" s="238"/>
      <c r="EF58" s="238"/>
      <c r="EG58" s="238"/>
      <c r="EH58" s="238"/>
      <c r="EI58" s="238"/>
      <c r="EJ58" s="238"/>
      <c r="EK58" s="238"/>
      <c r="EL58" s="238"/>
      <c r="EM58" s="238"/>
      <c r="EN58" s="238"/>
      <c r="EO58" s="238"/>
      <c r="EP58" s="238"/>
      <c r="EQ58" s="238"/>
      <c r="ER58" s="238"/>
      <c r="ES58" s="238"/>
      <c r="ET58" s="238"/>
      <c r="EU58" s="238"/>
      <c r="EV58" s="238"/>
      <c r="EW58" s="238"/>
      <c r="EX58" s="238"/>
      <c r="EY58" s="238"/>
      <c r="EZ58" s="238"/>
      <c r="FA58" s="238"/>
      <c r="FB58" s="238"/>
      <c r="FC58" s="238"/>
      <c r="FD58" s="238"/>
      <c r="FE58" s="238"/>
      <c r="FF58" s="238"/>
      <c r="FG58" s="238"/>
      <c r="FH58" s="238"/>
      <c r="FI58" s="238"/>
      <c r="FJ58" s="238"/>
      <c r="FK58" s="238"/>
      <c r="FL58" s="238"/>
      <c r="FM58" s="238"/>
      <c r="FN58" s="238"/>
      <c r="FO58" s="238"/>
      <c r="FP58" s="238"/>
      <c r="FQ58" s="238"/>
      <c r="FR58" s="238"/>
      <c r="FS58" s="238"/>
      <c r="FT58" s="238"/>
      <c r="FU58" s="238"/>
      <c r="FV58" s="238"/>
      <c r="FW58" s="238"/>
      <c r="FX58" s="238"/>
      <c r="FY58" s="238"/>
      <c r="FZ58" s="238"/>
      <c r="GA58" s="238"/>
      <c r="GB58" s="238"/>
      <c r="GC58" s="238"/>
      <c r="GD58" s="238"/>
      <c r="GE58" s="238"/>
      <c r="GF58" s="238"/>
      <c r="GG58" s="238"/>
      <c r="GH58" s="238"/>
      <c r="GI58" s="238"/>
      <c r="GJ58" s="238"/>
      <c r="GK58" s="238"/>
      <c r="GL58" s="238"/>
      <c r="GM58" s="238"/>
      <c r="GN58" s="238"/>
      <c r="GO58" s="238"/>
      <c r="GP58" s="238"/>
      <c r="GQ58" s="238"/>
      <c r="GR58" s="238"/>
      <c r="GS58" s="238"/>
      <c r="GT58" s="238"/>
      <c r="GU58" s="238"/>
      <c r="GV58" s="238"/>
      <c r="GW58" s="238"/>
      <c r="GX58" s="238"/>
      <c r="GY58" s="238"/>
      <c r="GZ58" s="238"/>
      <c r="HA58" s="238"/>
      <c r="HB58" s="238"/>
      <c r="HC58" s="238"/>
      <c r="HD58" s="238"/>
      <c r="HE58" s="238"/>
      <c r="HF58" s="238"/>
      <c r="HG58" s="238"/>
      <c r="HH58" s="238"/>
      <c r="HI58" s="238"/>
      <c r="HJ58" s="238"/>
      <c r="HK58" s="238"/>
      <c r="HL58" s="238"/>
      <c r="HM58" s="238"/>
      <c r="HN58" s="238"/>
      <c r="HO58" s="238"/>
      <c r="HP58" s="238"/>
      <c r="HQ58" s="238"/>
      <c r="HR58" s="238"/>
      <c r="HS58" s="238"/>
      <c r="HT58" s="238"/>
      <c r="HU58" s="238"/>
      <c r="HV58" s="238"/>
      <c r="HW58" s="238"/>
      <c r="HX58" s="238"/>
      <c r="HY58" s="238"/>
      <c r="HZ58" s="238"/>
      <c r="IA58" s="238"/>
      <c r="IB58" s="238"/>
      <c r="IC58" s="238"/>
      <c r="ID58" s="238"/>
      <c r="IE58" s="238"/>
      <c r="IF58" s="238"/>
      <c r="IG58" s="238"/>
      <c r="IH58" s="238"/>
      <c r="II58" s="238"/>
      <c r="IJ58" s="238"/>
      <c r="IK58" s="238"/>
      <c r="IL58" s="238"/>
      <c r="IM58" s="238"/>
      <c r="IN58" s="238"/>
      <c r="IO58" s="238"/>
      <c r="IP58" s="238"/>
      <c r="IQ58" s="238"/>
      <c r="IR58" s="238"/>
      <c r="IS58" s="238"/>
      <c r="IT58" s="238"/>
      <c r="IU58" s="238"/>
    </row>
    <row r="59" spans="1:255" s="214" customFormat="1" ht="14.4" x14ac:dyDescent="0.3"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8"/>
      <c r="DP59" s="238"/>
      <c r="DQ59" s="238"/>
      <c r="DR59" s="238"/>
      <c r="DS59" s="238"/>
      <c r="DT59" s="238"/>
      <c r="DU59" s="238"/>
      <c r="DV59" s="238"/>
      <c r="DW59" s="238"/>
      <c r="DX59" s="238"/>
      <c r="DY59" s="238"/>
      <c r="DZ59" s="238"/>
      <c r="EA59" s="238"/>
      <c r="EB59" s="238"/>
      <c r="EC59" s="238"/>
      <c r="ED59" s="238"/>
      <c r="EE59" s="238"/>
      <c r="EF59" s="238"/>
      <c r="EG59" s="238"/>
      <c r="EH59" s="238"/>
      <c r="EI59" s="238"/>
      <c r="EJ59" s="238"/>
      <c r="EK59" s="238"/>
      <c r="EL59" s="238"/>
      <c r="EM59" s="238"/>
      <c r="EN59" s="238"/>
      <c r="EO59" s="238"/>
      <c r="EP59" s="238"/>
      <c r="EQ59" s="238"/>
      <c r="ER59" s="238"/>
      <c r="ES59" s="238"/>
      <c r="ET59" s="238"/>
      <c r="EU59" s="238"/>
      <c r="EV59" s="238"/>
      <c r="EW59" s="238"/>
      <c r="EX59" s="238"/>
      <c r="EY59" s="238"/>
      <c r="EZ59" s="238"/>
      <c r="FA59" s="238"/>
      <c r="FB59" s="238"/>
      <c r="FC59" s="238"/>
      <c r="FD59" s="238"/>
      <c r="FE59" s="238"/>
      <c r="FF59" s="238"/>
      <c r="FG59" s="238"/>
      <c r="FH59" s="238"/>
      <c r="FI59" s="238"/>
      <c r="FJ59" s="238"/>
      <c r="FK59" s="238"/>
      <c r="FL59" s="238"/>
      <c r="FM59" s="238"/>
      <c r="FN59" s="238"/>
      <c r="FO59" s="238"/>
      <c r="FP59" s="238"/>
      <c r="FQ59" s="238"/>
      <c r="FR59" s="238"/>
      <c r="FS59" s="238"/>
      <c r="FT59" s="238"/>
      <c r="FU59" s="238"/>
      <c r="FV59" s="238"/>
      <c r="FW59" s="238"/>
      <c r="FX59" s="238"/>
      <c r="FY59" s="238"/>
      <c r="FZ59" s="238"/>
      <c r="GA59" s="238"/>
      <c r="GB59" s="238"/>
      <c r="GC59" s="238"/>
      <c r="GD59" s="238"/>
      <c r="GE59" s="238"/>
      <c r="GF59" s="238"/>
      <c r="GG59" s="238"/>
      <c r="GH59" s="238"/>
      <c r="GI59" s="238"/>
      <c r="GJ59" s="238"/>
      <c r="GK59" s="238"/>
      <c r="GL59" s="238"/>
      <c r="GM59" s="238"/>
      <c r="GN59" s="238"/>
      <c r="GO59" s="238"/>
      <c r="GP59" s="238"/>
      <c r="GQ59" s="238"/>
      <c r="GR59" s="238"/>
      <c r="GS59" s="238"/>
      <c r="GT59" s="238"/>
      <c r="GU59" s="238"/>
      <c r="GV59" s="238"/>
      <c r="GW59" s="238"/>
      <c r="GX59" s="238"/>
      <c r="GY59" s="238"/>
      <c r="GZ59" s="238"/>
      <c r="HA59" s="238"/>
      <c r="HB59" s="238"/>
      <c r="HC59" s="238"/>
      <c r="HD59" s="238"/>
      <c r="HE59" s="238"/>
      <c r="HF59" s="238"/>
      <c r="HG59" s="238"/>
      <c r="HH59" s="238"/>
      <c r="HI59" s="238"/>
      <c r="HJ59" s="238"/>
      <c r="HK59" s="238"/>
      <c r="HL59" s="238"/>
      <c r="HM59" s="238"/>
      <c r="HN59" s="238"/>
      <c r="HO59" s="238"/>
      <c r="HP59" s="238"/>
      <c r="HQ59" s="238"/>
      <c r="HR59" s="238"/>
      <c r="HS59" s="238"/>
      <c r="HT59" s="238"/>
      <c r="HU59" s="238"/>
      <c r="HV59" s="238"/>
      <c r="HW59" s="238"/>
      <c r="HX59" s="238"/>
      <c r="HY59" s="238"/>
      <c r="HZ59" s="238"/>
      <c r="IA59" s="238"/>
      <c r="IB59" s="238"/>
      <c r="IC59" s="238"/>
      <c r="ID59" s="238"/>
      <c r="IE59" s="238"/>
      <c r="IF59" s="238"/>
      <c r="IG59" s="238"/>
      <c r="IH59" s="238"/>
      <c r="II59" s="238"/>
      <c r="IJ59" s="238"/>
      <c r="IK59" s="238"/>
      <c r="IL59" s="238"/>
      <c r="IM59" s="238"/>
      <c r="IN59" s="238"/>
      <c r="IO59" s="238"/>
      <c r="IP59" s="238"/>
      <c r="IQ59" s="238"/>
      <c r="IR59" s="238"/>
      <c r="IS59" s="238"/>
      <c r="IT59" s="238"/>
      <c r="IU59" s="238"/>
    </row>
    <row r="60" spans="1:255" s="214" customFormat="1" ht="14.4" x14ac:dyDescent="0.3"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DS60" s="238"/>
      <c r="DT60" s="238"/>
      <c r="DU60" s="238"/>
      <c r="DV60" s="238"/>
      <c r="DW60" s="238"/>
      <c r="DX60" s="238"/>
      <c r="DY60" s="238"/>
      <c r="DZ60" s="238"/>
      <c r="EA60" s="238"/>
      <c r="EB60" s="238"/>
      <c r="EC60" s="238"/>
      <c r="ED60" s="238"/>
      <c r="EE60" s="238"/>
      <c r="EF60" s="238"/>
      <c r="EG60" s="238"/>
      <c r="EH60" s="238"/>
      <c r="EI60" s="238"/>
      <c r="EJ60" s="238"/>
      <c r="EK60" s="238"/>
      <c r="EL60" s="238"/>
      <c r="EM60" s="238"/>
      <c r="EN60" s="238"/>
      <c r="EO60" s="238"/>
      <c r="EP60" s="238"/>
      <c r="EQ60" s="238"/>
      <c r="ER60" s="238"/>
      <c r="ES60" s="238"/>
      <c r="ET60" s="238"/>
      <c r="EU60" s="238"/>
      <c r="EV60" s="238"/>
      <c r="EW60" s="238"/>
      <c r="EX60" s="238"/>
      <c r="EY60" s="238"/>
      <c r="EZ60" s="238"/>
      <c r="FA60" s="238"/>
      <c r="FB60" s="238"/>
      <c r="FC60" s="238"/>
      <c r="FD60" s="238"/>
      <c r="FE60" s="238"/>
      <c r="FF60" s="238"/>
      <c r="FG60" s="238"/>
      <c r="FH60" s="238"/>
      <c r="FI60" s="238"/>
      <c r="FJ60" s="238"/>
      <c r="FK60" s="238"/>
      <c r="FL60" s="238"/>
      <c r="FM60" s="238"/>
      <c r="FN60" s="238"/>
      <c r="FO60" s="238"/>
      <c r="FP60" s="238"/>
      <c r="FQ60" s="238"/>
      <c r="FR60" s="238"/>
      <c r="FS60" s="238"/>
      <c r="FT60" s="238"/>
      <c r="FU60" s="238"/>
      <c r="FV60" s="238"/>
      <c r="FW60" s="238"/>
      <c r="FX60" s="238"/>
      <c r="FY60" s="238"/>
      <c r="FZ60" s="238"/>
      <c r="GA60" s="238"/>
      <c r="GB60" s="238"/>
      <c r="GC60" s="238"/>
      <c r="GD60" s="238"/>
      <c r="GE60" s="238"/>
      <c r="GF60" s="238"/>
      <c r="GG60" s="238"/>
      <c r="GH60" s="238"/>
      <c r="GI60" s="238"/>
      <c r="GJ60" s="238"/>
      <c r="GK60" s="238"/>
      <c r="GL60" s="238"/>
      <c r="GM60" s="238"/>
      <c r="GN60" s="238"/>
      <c r="GO60" s="238"/>
      <c r="GP60" s="238"/>
      <c r="GQ60" s="238"/>
      <c r="GR60" s="238"/>
      <c r="GS60" s="238"/>
      <c r="GT60" s="238"/>
      <c r="GU60" s="238"/>
      <c r="GV60" s="238"/>
      <c r="GW60" s="238"/>
      <c r="GX60" s="238"/>
      <c r="GY60" s="238"/>
      <c r="GZ60" s="238"/>
      <c r="HA60" s="238"/>
      <c r="HB60" s="238"/>
      <c r="HC60" s="238"/>
      <c r="HD60" s="238"/>
      <c r="HE60" s="238"/>
      <c r="HF60" s="238"/>
      <c r="HG60" s="238"/>
      <c r="HH60" s="238"/>
      <c r="HI60" s="238"/>
      <c r="HJ60" s="238"/>
      <c r="HK60" s="238"/>
      <c r="HL60" s="238"/>
      <c r="HM60" s="238"/>
      <c r="HN60" s="238"/>
      <c r="HO60" s="238"/>
      <c r="HP60" s="238"/>
      <c r="HQ60" s="238"/>
      <c r="HR60" s="238"/>
      <c r="HS60" s="238"/>
      <c r="HT60" s="238"/>
      <c r="HU60" s="238"/>
      <c r="HV60" s="238"/>
      <c r="HW60" s="238"/>
      <c r="HX60" s="238"/>
      <c r="HY60" s="238"/>
      <c r="HZ60" s="238"/>
      <c r="IA60" s="238"/>
      <c r="IB60" s="238"/>
      <c r="IC60" s="238"/>
      <c r="ID60" s="238"/>
      <c r="IE60" s="238"/>
      <c r="IF60" s="238"/>
      <c r="IG60" s="238"/>
      <c r="IH60" s="238"/>
      <c r="II60" s="238"/>
      <c r="IJ60" s="238"/>
      <c r="IK60" s="238"/>
      <c r="IL60" s="238"/>
      <c r="IM60" s="238"/>
      <c r="IN60" s="238"/>
      <c r="IO60" s="238"/>
      <c r="IP60" s="238"/>
      <c r="IQ60" s="238"/>
      <c r="IR60" s="238"/>
      <c r="IS60" s="238"/>
      <c r="IT60" s="238"/>
      <c r="IU60" s="238"/>
    </row>
    <row r="61" spans="1:255" s="214" customFormat="1" ht="14.4" x14ac:dyDescent="0.3"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8"/>
      <c r="DL61" s="238"/>
      <c r="DM61" s="238"/>
      <c r="DN61" s="238"/>
      <c r="DO61" s="238"/>
      <c r="DP61" s="238"/>
      <c r="DQ61" s="238"/>
      <c r="DR61" s="238"/>
      <c r="DS61" s="238"/>
      <c r="DT61" s="238"/>
      <c r="DU61" s="238"/>
      <c r="DV61" s="238"/>
      <c r="DW61" s="238"/>
      <c r="DX61" s="238"/>
      <c r="DY61" s="238"/>
      <c r="DZ61" s="238"/>
      <c r="EA61" s="238"/>
      <c r="EB61" s="238"/>
      <c r="EC61" s="238"/>
      <c r="ED61" s="238"/>
      <c r="EE61" s="238"/>
      <c r="EF61" s="238"/>
      <c r="EG61" s="238"/>
      <c r="EH61" s="238"/>
      <c r="EI61" s="238"/>
      <c r="EJ61" s="238"/>
      <c r="EK61" s="238"/>
      <c r="EL61" s="238"/>
      <c r="EM61" s="238"/>
      <c r="EN61" s="238"/>
      <c r="EO61" s="238"/>
      <c r="EP61" s="238"/>
      <c r="EQ61" s="238"/>
      <c r="ER61" s="238"/>
      <c r="ES61" s="238"/>
      <c r="ET61" s="238"/>
      <c r="EU61" s="238"/>
      <c r="EV61" s="238"/>
      <c r="EW61" s="238"/>
      <c r="EX61" s="238"/>
      <c r="EY61" s="238"/>
      <c r="EZ61" s="238"/>
      <c r="FA61" s="238"/>
      <c r="FB61" s="238"/>
      <c r="FC61" s="238"/>
      <c r="FD61" s="238"/>
      <c r="FE61" s="238"/>
      <c r="FF61" s="238"/>
      <c r="FG61" s="238"/>
      <c r="FH61" s="238"/>
      <c r="FI61" s="238"/>
      <c r="FJ61" s="238"/>
      <c r="FK61" s="238"/>
      <c r="FL61" s="238"/>
      <c r="FM61" s="238"/>
      <c r="FN61" s="238"/>
      <c r="FO61" s="238"/>
      <c r="FP61" s="238"/>
      <c r="FQ61" s="238"/>
      <c r="FR61" s="238"/>
      <c r="FS61" s="238"/>
      <c r="FT61" s="238"/>
      <c r="FU61" s="238"/>
      <c r="FV61" s="238"/>
      <c r="FW61" s="238"/>
      <c r="FX61" s="238"/>
      <c r="FY61" s="238"/>
      <c r="FZ61" s="238"/>
      <c r="GA61" s="238"/>
      <c r="GB61" s="238"/>
      <c r="GC61" s="238"/>
      <c r="GD61" s="238"/>
      <c r="GE61" s="238"/>
      <c r="GF61" s="238"/>
      <c r="GG61" s="238"/>
      <c r="GH61" s="238"/>
      <c r="GI61" s="238"/>
      <c r="GJ61" s="238"/>
      <c r="GK61" s="238"/>
      <c r="GL61" s="238"/>
      <c r="GM61" s="238"/>
      <c r="GN61" s="238"/>
      <c r="GO61" s="238"/>
      <c r="GP61" s="238"/>
      <c r="GQ61" s="238"/>
      <c r="GR61" s="238"/>
      <c r="GS61" s="238"/>
      <c r="GT61" s="238"/>
      <c r="GU61" s="238"/>
      <c r="GV61" s="238"/>
      <c r="GW61" s="238"/>
      <c r="GX61" s="238"/>
      <c r="GY61" s="238"/>
      <c r="GZ61" s="238"/>
      <c r="HA61" s="238"/>
      <c r="HB61" s="238"/>
      <c r="HC61" s="238"/>
      <c r="HD61" s="238"/>
      <c r="HE61" s="238"/>
      <c r="HF61" s="238"/>
      <c r="HG61" s="238"/>
      <c r="HH61" s="238"/>
      <c r="HI61" s="238"/>
      <c r="HJ61" s="238"/>
      <c r="HK61" s="238"/>
      <c r="HL61" s="238"/>
      <c r="HM61" s="238"/>
      <c r="HN61" s="238"/>
      <c r="HO61" s="238"/>
      <c r="HP61" s="238"/>
      <c r="HQ61" s="238"/>
      <c r="HR61" s="238"/>
      <c r="HS61" s="238"/>
      <c r="HT61" s="238"/>
      <c r="HU61" s="238"/>
      <c r="HV61" s="238"/>
      <c r="HW61" s="238"/>
      <c r="HX61" s="238"/>
      <c r="HY61" s="238"/>
      <c r="HZ61" s="238"/>
      <c r="IA61" s="238"/>
      <c r="IB61" s="238"/>
      <c r="IC61" s="238"/>
      <c r="ID61" s="238"/>
      <c r="IE61" s="238"/>
      <c r="IF61" s="238"/>
      <c r="IG61" s="238"/>
      <c r="IH61" s="238"/>
      <c r="II61" s="238"/>
      <c r="IJ61" s="238"/>
      <c r="IK61" s="238"/>
      <c r="IL61" s="238"/>
      <c r="IM61" s="238"/>
      <c r="IN61" s="238"/>
      <c r="IO61" s="238"/>
      <c r="IP61" s="238"/>
      <c r="IQ61" s="238"/>
      <c r="IR61" s="238"/>
      <c r="IS61" s="238"/>
      <c r="IT61" s="238"/>
      <c r="IU61" s="238"/>
    </row>
    <row r="62" spans="1:255" s="214" customFormat="1" ht="14.4" x14ac:dyDescent="0.3"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8"/>
      <c r="DP62" s="238"/>
      <c r="DQ62" s="238"/>
      <c r="DR62" s="238"/>
      <c r="DS62" s="238"/>
      <c r="DT62" s="238"/>
      <c r="DU62" s="238"/>
      <c r="DV62" s="238"/>
      <c r="DW62" s="238"/>
      <c r="DX62" s="238"/>
      <c r="DY62" s="238"/>
      <c r="DZ62" s="238"/>
      <c r="EA62" s="238"/>
      <c r="EB62" s="238"/>
      <c r="EC62" s="238"/>
      <c r="ED62" s="238"/>
      <c r="EE62" s="238"/>
      <c r="EF62" s="238"/>
      <c r="EG62" s="238"/>
      <c r="EH62" s="238"/>
      <c r="EI62" s="238"/>
      <c r="EJ62" s="238"/>
      <c r="EK62" s="238"/>
      <c r="EL62" s="238"/>
      <c r="EM62" s="238"/>
      <c r="EN62" s="238"/>
      <c r="EO62" s="238"/>
      <c r="EP62" s="238"/>
      <c r="EQ62" s="238"/>
      <c r="ER62" s="238"/>
      <c r="ES62" s="238"/>
      <c r="ET62" s="238"/>
      <c r="EU62" s="238"/>
      <c r="EV62" s="238"/>
      <c r="EW62" s="238"/>
      <c r="EX62" s="238"/>
      <c r="EY62" s="238"/>
      <c r="EZ62" s="238"/>
      <c r="FA62" s="238"/>
      <c r="FB62" s="238"/>
      <c r="FC62" s="238"/>
      <c r="FD62" s="238"/>
      <c r="FE62" s="238"/>
      <c r="FF62" s="238"/>
      <c r="FG62" s="238"/>
      <c r="FH62" s="238"/>
      <c r="FI62" s="238"/>
      <c r="FJ62" s="238"/>
      <c r="FK62" s="238"/>
      <c r="FL62" s="238"/>
      <c r="FM62" s="238"/>
      <c r="FN62" s="238"/>
      <c r="FO62" s="238"/>
      <c r="FP62" s="238"/>
      <c r="FQ62" s="238"/>
      <c r="FR62" s="238"/>
      <c r="FS62" s="238"/>
      <c r="FT62" s="238"/>
      <c r="FU62" s="238"/>
      <c r="FV62" s="238"/>
      <c r="FW62" s="238"/>
      <c r="FX62" s="238"/>
      <c r="FY62" s="238"/>
      <c r="FZ62" s="238"/>
      <c r="GA62" s="238"/>
      <c r="GB62" s="238"/>
      <c r="GC62" s="238"/>
      <c r="GD62" s="238"/>
      <c r="GE62" s="238"/>
      <c r="GF62" s="238"/>
      <c r="GG62" s="238"/>
      <c r="GH62" s="238"/>
      <c r="GI62" s="238"/>
      <c r="GJ62" s="238"/>
      <c r="GK62" s="238"/>
      <c r="GL62" s="238"/>
      <c r="GM62" s="238"/>
      <c r="GN62" s="238"/>
      <c r="GO62" s="238"/>
      <c r="GP62" s="238"/>
      <c r="GQ62" s="238"/>
      <c r="GR62" s="238"/>
      <c r="GS62" s="238"/>
      <c r="GT62" s="238"/>
      <c r="GU62" s="238"/>
      <c r="GV62" s="238"/>
      <c r="GW62" s="238"/>
      <c r="GX62" s="238"/>
      <c r="GY62" s="238"/>
      <c r="GZ62" s="238"/>
      <c r="HA62" s="238"/>
      <c r="HB62" s="238"/>
      <c r="HC62" s="238"/>
      <c r="HD62" s="238"/>
      <c r="HE62" s="238"/>
      <c r="HF62" s="238"/>
      <c r="HG62" s="238"/>
      <c r="HH62" s="238"/>
      <c r="HI62" s="238"/>
      <c r="HJ62" s="238"/>
      <c r="HK62" s="238"/>
      <c r="HL62" s="238"/>
      <c r="HM62" s="238"/>
      <c r="HN62" s="238"/>
      <c r="HO62" s="238"/>
      <c r="HP62" s="238"/>
      <c r="HQ62" s="238"/>
      <c r="HR62" s="238"/>
      <c r="HS62" s="238"/>
      <c r="HT62" s="238"/>
      <c r="HU62" s="238"/>
      <c r="HV62" s="238"/>
      <c r="HW62" s="238"/>
      <c r="HX62" s="238"/>
      <c r="HY62" s="238"/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38"/>
      <c r="IL62" s="238"/>
      <c r="IM62" s="238"/>
      <c r="IN62" s="238"/>
      <c r="IO62" s="238"/>
      <c r="IP62" s="238"/>
      <c r="IQ62" s="238"/>
      <c r="IR62" s="238"/>
      <c r="IS62" s="238"/>
      <c r="IT62" s="238"/>
      <c r="IU62" s="238"/>
    </row>
    <row r="63" spans="1:255" s="214" customFormat="1" ht="14.4" x14ac:dyDescent="0.3"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38"/>
      <c r="ED63" s="238"/>
      <c r="EE63" s="238"/>
      <c r="EF63" s="238"/>
      <c r="EG63" s="238"/>
      <c r="EH63" s="238"/>
      <c r="EI63" s="238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EW63" s="238"/>
      <c r="EX63" s="238"/>
      <c r="EY63" s="238"/>
      <c r="EZ63" s="238"/>
      <c r="FA63" s="238"/>
      <c r="FB63" s="238"/>
      <c r="FC63" s="238"/>
      <c r="FD63" s="238"/>
      <c r="FE63" s="238"/>
      <c r="FF63" s="238"/>
      <c r="FG63" s="238"/>
      <c r="FH63" s="238"/>
      <c r="FI63" s="238"/>
      <c r="FJ63" s="238"/>
      <c r="FK63" s="238"/>
      <c r="FL63" s="238"/>
      <c r="FM63" s="238"/>
      <c r="FN63" s="238"/>
      <c r="FO63" s="238"/>
      <c r="FP63" s="238"/>
      <c r="FQ63" s="238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238"/>
      <c r="GE63" s="238"/>
      <c r="GF63" s="238"/>
      <c r="GG63" s="238"/>
      <c r="GH63" s="238"/>
      <c r="GI63" s="238"/>
      <c r="GJ63" s="238"/>
      <c r="GK63" s="238"/>
      <c r="GL63" s="238"/>
      <c r="GM63" s="238"/>
      <c r="GN63" s="238"/>
      <c r="GO63" s="238"/>
      <c r="GP63" s="238"/>
      <c r="GQ63" s="238"/>
      <c r="GR63" s="238"/>
      <c r="GS63" s="238"/>
      <c r="GT63" s="238"/>
      <c r="GU63" s="238"/>
      <c r="GV63" s="238"/>
      <c r="GW63" s="238"/>
      <c r="GX63" s="238"/>
      <c r="GY63" s="238"/>
      <c r="GZ63" s="238"/>
      <c r="HA63" s="238"/>
      <c r="HB63" s="238"/>
      <c r="HC63" s="238"/>
      <c r="HD63" s="238"/>
      <c r="HE63" s="238"/>
      <c r="HF63" s="238"/>
      <c r="HG63" s="238"/>
      <c r="HH63" s="238"/>
      <c r="HI63" s="238"/>
      <c r="HJ63" s="238"/>
      <c r="HK63" s="238"/>
      <c r="HL63" s="238"/>
      <c r="HM63" s="238"/>
      <c r="HN63" s="238"/>
      <c r="HO63" s="238"/>
      <c r="HP63" s="238"/>
      <c r="HQ63" s="238"/>
      <c r="HR63" s="238"/>
      <c r="HS63" s="238"/>
      <c r="HT63" s="238"/>
      <c r="HU63" s="238"/>
      <c r="HV63" s="238"/>
      <c r="HW63" s="238"/>
      <c r="HX63" s="238"/>
      <c r="HY63" s="238"/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38"/>
      <c r="IL63" s="238"/>
      <c r="IM63" s="238"/>
      <c r="IN63" s="238"/>
      <c r="IO63" s="238"/>
      <c r="IP63" s="238"/>
      <c r="IQ63" s="238"/>
      <c r="IR63" s="238"/>
      <c r="IS63" s="238"/>
      <c r="IT63" s="238"/>
      <c r="IU63" s="238"/>
    </row>
    <row r="64" spans="1:255" s="214" customFormat="1" ht="14.4" x14ac:dyDescent="0.3"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8"/>
      <c r="EV64" s="238"/>
      <c r="EW64" s="238"/>
      <c r="EX64" s="238"/>
      <c r="EY64" s="238"/>
      <c r="EZ64" s="238"/>
      <c r="FA64" s="238"/>
      <c r="FB64" s="238"/>
      <c r="FC64" s="238"/>
      <c r="FD64" s="238"/>
      <c r="FE64" s="238"/>
      <c r="FF64" s="238"/>
      <c r="FG64" s="238"/>
      <c r="FH64" s="238"/>
      <c r="FI64" s="238"/>
      <c r="FJ64" s="238"/>
      <c r="FK64" s="238"/>
      <c r="FL64" s="238"/>
      <c r="FM64" s="238"/>
      <c r="FN64" s="238"/>
      <c r="FO64" s="238"/>
      <c r="FP64" s="238"/>
      <c r="FQ64" s="238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238"/>
      <c r="GE64" s="238"/>
      <c r="GF64" s="238"/>
      <c r="GG64" s="238"/>
      <c r="GH64" s="238"/>
      <c r="GI64" s="238"/>
      <c r="GJ64" s="238"/>
      <c r="GK64" s="238"/>
      <c r="GL64" s="238"/>
      <c r="GM64" s="238"/>
      <c r="GN64" s="238"/>
      <c r="GO64" s="238"/>
      <c r="GP64" s="238"/>
      <c r="GQ64" s="238"/>
      <c r="GR64" s="238"/>
      <c r="GS64" s="238"/>
      <c r="GT64" s="238"/>
      <c r="GU64" s="238"/>
      <c r="GV64" s="238"/>
      <c r="GW64" s="238"/>
      <c r="GX64" s="238"/>
      <c r="GY64" s="238"/>
      <c r="GZ64" s="238"/>
      <c r="HA64" s="238"/>
      <c r="HB64" s="238"/>
      <c r="HC64" s="238"/>
      <c r="HD64" s="238"/>
      <c r="HE64" s="238"/>
      <c r="HF64" s="238"/>
      <c r="HG64" s="238"/>
      <c r="HH64" s="238"/>
      <c r="HI64" s="238"/>
      <c r="HJ64" s="238"/>
      <c r="HK64" s="238"/>
      <c r="HL64" s="238"/>
      <c r="HM64" s="238"/>
      <c r="HN64" s="238"/>
      <c r="HO64" s="238"/>
      <c r="HP64" s="238"/>
      <c r="HQ64" s="238"/>
      <c r="HR64" s="238"/>
      <c r="HS64" s="238"/>
      <c r="HT64" s="238"/>
      <c r="HU64" s="238"/>
      <c r="HV64" s="238"/>
      <c r="HW64" s="238"/>
      <c r="HX64" s="238"/>
      <c r="HY64" s="238"/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38"/>
      <c r="IL64" s="238"/>
      <c r="IM64" s="238"/>
      <c r="IN64" s="238"/>
      <c r="IO64" s="238"/>
      <c r="IP64" s="238"/>
      <c r="IQ64" s="238"/>
      <c r="IR64" s="238"/>
      <c r="IS64" s="238"/>
      <c r="IT64" s="238"/>
      <c r="IU64" s="238"/>
    </row>
    <row r="65" spans="2:255" s="214" customFormat="1" ht="14.4" x14ac:dyDescent="0.3"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DS65" s="238"/>
      <c r="DT65" s="238"/>
      <c r="DU65" s="238"/>
      <c r="DV65" s="238"/>
      <c r="DW65" s="238"/>
      <c r="DX65" s="238"/>
      <c r="DY65" s="238"/>
      <c r="DZ65" s="238"/>
      <c r="EA65" s="238"/>
      <c r="EB65" s="238"/>
      <c r="EC65" s="238"/>
      <c r="ED65" s="238"/>
      <c r="EE65" s="238"/>
      <c r="EF65" s="238"/>
      <c r="EG65" s="238"/>
      <c r="EH65" s="238"/>
      <c r="EI65" s="238"/>
      <c r="EJ65" s="238"/>
      <c r="EK65" s="238"/>
      <c r="EL65" s="238"/>
      <c r="EM65" s="238"/>
      <c r="EN65" s="238"/>
      <c r="EO65" s="238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 s="238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238"/>
      <c r="GE65" s="238"/>
      <c r="GF65" s="238"/>
      <c r="GG65" s="238"/>
      <c r="GH65" s="238"/>
      <c r="GI65" s="238"/>
      <c r="GJ65" s="238"/>
      <c r="GK65" s="238"/>
      <c r="GL65" s="238"/>
      <c r="GM65" s="238"/>
      <c r="GN65" s="238"/>
      <c r="GO65" s="238"/>
      <c r="GP65" s="238"/>
      <c r="GQ65" s="238"/>
      <c r="GR65" s="238"/>
      <c r="GS65" s="238"/>
      <c r="GT65" s="238"/>
      <c r="GU65" s="238"/>
      <c r="GV65" s="238"/>
      <c r="GW65" s="238"/>
      <c r="GX65" s="238"/>
      <c r="GY65" s="238"/>
      <c r="GZ65" s="238"/>
      <c r="HA65" s="238"/>
      <c r="HB65" s="238"/>
      <c r="HC65" s="238"/>
      <c r="HD65" s="238"/>
      <c r="HE65" s="238"/>
      <c r="HF65" s="238"/>
      <c r="HG65" s="238"/>
      <c r="HH65" s="238"/>
      <c r="HI65" s="238"/>
      <c r="HJ65" s="238"/>
      <c r="HK65" s="238"/>
      <c r="HL65" s="238"/>
      <c r="HM65" s="238"/>
      <c r="HN65" s="238"/>
      <c r="HO65" s="238"/>
      <c r="HP65" s="238"/>
      <c r="HQ65" s="238"/>
      <c r="HR65" s="238"/>
      <c r="HS65" s="238"/>
      <c r="HT65" s="238"/>
      <c r="HU65" s="238"/>
      <c r="HV65" s="238"/>
      <c r="HW65" s="238"/>
      <c r="HX65" s="238"/>
      <c r="HY65" s="238"/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38"/>
      <c r="IL65" s="238"/>
      <c r="IM65" s="238"/>
      <c r="IN65" s="238"/>
      <c r="IO65" s="238"/>
      <c r="IP65" s="238"/>
      <c r="IQ65" s="238"/>
      <c r="IR65" s="238"/>
      <c r="IS65" s="238"/>
      <c r="IT65" s="238"/>
      <c r="IU65" s="238"/>
    </row>
    <row r="66" spans="2:255" s="214" customFormat="1" ht="14.4" x14ac:dyDescent="0.3"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  <c r="GG66" s="238"/>
      <c r="GH66" s="238"/>
      <c r="GI66" s="238"/>
      <c r="GJ66" s="238"/>
      <c r="GK66" s="238"/>
      <c r="GL66" s="238"/>
      <c r="GM66" s="238"/>
      <c r="GN66" s="238"/>
      <c r="GO66" s="238"/>
      <c r="GP66" s="238"/>
      <c r="GQ66" s="238"/>
      <c r="GR66" s="238"/>
      <c r="GS66" s="238"/>
      <c r="GT66" s="238"/>
      <c r="GU66" s="238"/>
      <c r="GV66" s="238"/>
      <c r="GW66" s="238"/>
      <c r="GX66" s="238"/>
      <c r="GY66" s="238"/>
      <c r="GZ66" s="238"/>
      <c r="HA66" s="238"/>
      <c r="HB66" s="238"/>
      <c r="HC66" s="238"/>
      <c r="HD66" s="238"/>
      <c r="HE66" s="238"/>
      <c r="HF66" s="238"/>
      <c r="HG66" s="238"/>
      <c r="HH66" s="238"/>
      <c r="HI66" s="238"/>
      <c r="HJ66" s="238"/>
      <c r="HK66" s="238"/>
      <c r="HL66" s="238"/>
      <c r="HM66" s="238"/>
      <c r="HN66" s="238"/>
      <c r="HO66" s="238"/>
      <c r="HP66" s="238"/>
      <c r="HQ66" s="238"/>
      <c r="HR66" s="238"/>
      <c r="HS66" s="238"/>
      <c r="HT66" s="238"/>
      <c r="HU66" s="238"/>
      <c r="HV66" s="238"/>
      <c r="HW66" s="238"/>
      <c r="HX66" s="238"/>
      <c r="HY66" s="238"/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38"/>
      <c r="IL66" s="238"/>
      <c r="IM66" s="238"/>
      <c r="IN66" s="238"/>
      <c r="IO66" s="238"/>
      <c r="IP66" s="238"/>
      <c r="IQ66" s="238"/>
      <c r="IR66" s="238"/>
      <c r="IS66" s="238"/>
      <c r="IT66" s="238"/>
      <c r="IU66" s="238"/>
    </row>
    <row r="67" spans="2:255" s="214" customFormat="1" ht="14.4" x14ac:dyDescent="0.3"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DS67" s="238"/>
      <c r="DT67" s="238"/>
      <c r="DU67" s="238"/>
      <c r="DV67" s="238"/>
      <c r="DW67" s="238"/>
      <c r="DX67" s="238"/>
      <c r="DY67" s="238"/>
      <c r="DZ67" s="238"/>
      <c r="EA67" s="238"/>
      <c r="EB67" s="238"/>
      <c r="EC67" s="238"/>
      <c r="ED67" s="238"/>
      <c r="EE67" s="238"/>
      <c r="EF67" s="238"/>
      <c r="EG67" s="238"/>
      <c r="EH67" s="238"/>
      <c r="EI67" s="238"/>
      <c r="EJ67" s="238"/>
      <c r="EK67" s="238"/>
      <c r="EL67" s="238"/>
      <c r="EM67" s="238"/>
      <c r="EN67" s="238"/>
      <c r="EO67" s="238"/>
      <c r="EP67" s="238"/>
      <c r="EQ67" s="238"/>
      <c r="ER67" s="238"/>
      <c r="ES67" s="238"/>
      <c r="ET67" s="238"/>
      <c r="EU67" s="238"/>
      <c r="EV67" s="238"/>
      <c r="EW67" s="238"/>
      <c r="EX67" s="238"/>
      <c r="EY67" s="238"/>
      <c r="EZ67" s="238"/>
      <c r="FA67" s="238"/>
      <c r="FB67" s="238"/>
      <c r="FC67" s="238"/>
      <c r="FD67" s="238"/>
      <c r="FE67" s="238"/>
      <c r="FF67" s="238"/>
      <c r="FG67" s="238"/>
      <c r="FH67" s="238"/>
      <c r="FI67" s="238"/>
      <c r="FJ67" s="238"/>
      <c r="FK67" s="238"/>
      <c r="FL67" s="238"/>
      <c r="FM67" s="238"/>
      <c r="FN67" s="238"/>
      <c r="FO67" s="238"/>
      <c r="FP67" s="238"/>
      <c r="FQ67" s="238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238"/>
      <c r="GE67" s="238"/>
      <c r="GF67" s="238"/>
      <c r="GG67" s="238"/>
      <c r="GH67" s="238"/>
      <c r="GI67" s="238"/>
      <c r="GJ67" s="238"/>
      <c r="GK67" s="238"/>
      <c r="GL67" s="238"/>
      <c r="GM67" s="238"/>
      <c r="GN67" s="238"/>
      <c r="GO67" s="238"/>
      <c r="GP67" s="238"/>
      <c r="GQ67" s="238"/>
      <c r="GR67" s="238"/>
      <c r="GS67" s="238"/>
      <c r="GT67" s="238"/>
      <c r="GU67" s="238"/>
      <c r="GV67" s="238"/>
      <c r="GW67" s="238"/>
      <c r="GX67" s="238"/>
      <c r="GY67" s="238"/>
      <c r="GZ67" s="238"/>
      <c r="HA67" s="238"/>
      <c r="HB67" s="238"/>
      <c r="HC67" s="238"/>
      <c r="HD67" s="238"/>
      <c r="HE67" s="238"/>
      <c r="HF67" s="238"/>
      <c r="HG67" s="238"/>
      <c r="HH67" s="238"/>
      <c r="HI67" s="238"/>
      <c r="HJ67" s="238"/>
      <c r="HK67" s="238"/>
      <c r="HL67" s="238"/>
      <c r="HM67" s="238"/>
      <c r="HN67" s="238"/>
      <c r="HO67" s="238"/>
      <c r="HP67" s="238"/>
      <c r="HQ67" s="238"/>
      <c r="HR67" s="238"/>
      <c r="HS67" s="238"/>
      <c r="HT67" s="238"/>
      <c r="HU67" s="238"/>
      <c r="HV67" s="238"/>
      <c r="HW67" s="238"/>
      <c r="HX67" s="238"/>
      <c r="HY67" s="238"/>
      <c r="HZ67" s="238"/>
      <c r="IA67" s="238"/>
      <c r="IB67" s="238"/>
      <c r="IC67" s="238"/>
      <c r="ID67" s="238"/>
      <c r="IE67" s="238"/>
      <c r="IF67" s="238"/>
      <c r="IG67" s="238"/>
      <c r="IH67" s="238"/>
      <c r="II67" s="238"/>
      <c r="IJ67" s="238"/>
      <c r="IK67" s="238"/>
      <c r="IL67" s="238"/>
      <c r="IM67" s="238"/>
      <c r="IN67" s="238"/>
      <c r="IO67" s="238"/>
      <c r="IP67" s="238"/>
      <c r="IQ67" s="238"/>
      <c r="IR67" s="238"/>
      <c r="IS67" s="238"/>
      <c r="IT67" s="238"/>
      <c r="IU67" s="238"/>
    </row>
    <row r="68" spans="2:255" s="214" customFormat="1" ht="14.4" x14ac:dyDescent="0.3"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  <c r="CP68" s="238"/>
      <c r="CQ68" s="238"/>
      <c r="CR68" s="238"/>
      <c r="CS68" s="238"/>
      <c r="CT68" s="238"/>
      <c r="CU68" s="238"/>
      <c r="CV68" s="238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8"/>
      <c r="DP68" s="238"/>
      <c r="DQ68" s="238"/>
      <c r="DR68" s="238"/>
      <c r="DS68" s="238"/>
      <c r="DT68" s="238"/>
      <c r="DU68" s="238"/>
      <c r="DV68" s="238"/>
      <c r="DW68" s="238"/>
      <c r="DX68" s="238"/>
      <c r="DY68" s="238"/>
      <c r="DZ68" s="238"/>
      <c r="EA68" s="238"/>
      <c r="EB68" s="238"/>
      <c r="EC68" s="238"/>
      <c r="ED68" s="238"/>
      <c r="EE68" s="238"/>
      <c r="EF68" s="238"/>
      <c r="EG68" s="238"/>
      <c r="EH68" s="238"/>
      <c r="EI68" s="238"/>
      <c r="EJ68" s="238"/>
      <c r="EK68" s="238"/>
      <c r="EL68" s="238"/>
      <c r="EM68" s="238"/>
      <c r="EN68" s="238"/>
      <c r="EO68" s="238"/>
      <c r="EP68" s="238"/>
      <c r="EQ68" s="238"/>
      <c r="ER68" s="238"/>
      <c r="ES68" s="238"/>
      <c r="ET68" s="238"/>
      <c r="EU68" s="238"/>
      <c r="EV68" s="238"/>
      <c r="EW68" s="238"/>
      <c r="EX68" s="238"/>
      <c r="EY68" s="238"/>
      <c r="EZ68" s="238"/>
      <c r="FA68" s="238"/>
      <c r="FB68" s="238"/>
      <c r="FC68" s="238"/>
      <c r="FD68" s="238"/>
      <c r="FE68" s="238"/>
      <c r="FF68" s="238"/>
      <c r="FG68" s="238"/>
      <c r="FH68" s="238"/>
      <c r="FI68" s="238"/>
      <c r="FJ68" s="238"/>
      <c r="FK68" s="238"/>
      <c r="FL68" s="238"/>
      <c r="FM68" s="238"/>
      <c r="FN68" s="238"/>
      <c r="FO68" s="238"/>
      <c r="FP68" s="238"/>
      <c r="FQ68" s="238"/>
      <c r="FR68" s="238"/>
      <c r="FS68" s="238"/>
      <c r="FT68" s="238"/>
      <c r="FU68" s="238"/>
      <c r="FV68" s="238"/>
      <c r="FW68" s="238"/>
      <c r="FX68" s="238"/>
      <c r="FY68" s="238"/>
      <c r="FZ68" s="238"/>
      <c r="GA68" s="238"/>
      <c r="GB68" s="238"/>
      <c r="GC68" s="238"/>
      <c r="GD68" s="238"/>
      <c r="GE68" s="238"/>
      <c r="GF68" s="238"/>
      <c r="GG68" s="238"/>
      <c r="GH68" s="238"/>
      <c r="GI68" s="238"/>
      <c r="GJ68" s="238"/>
      <c r="GK68" s="238"/>
      <c r="GL68" s="238"/>
      <c r="GM68" s="238"/>
      <c r="GN68" s="238"/>
      <c r="GO68" s="238"/>
      <c r="GP68" s="238"/>
      <c r="GQ68" s="238"/>
      <c r="GR68" s="238"/>
      <c r="GS68" s="238"/>
      <c r="GT68" s="238"/>
      <c r="GU68" s="238"/>
      <c r="GV68" s="238"/>
      <c r="GW68" s="238"/>
      <c r="GX68" s="238"/>
      <c r="GY68" s="238"/>
      <c r="GZ68" s="238"/>
      <c r="HA68" s="238"/>
      <c r="HB68" s="238"/>
      <c r="HC68" s="238"/>
      <c r="HD68" s="238"/>
      <c r="HE68" s="238"/>
      <c r="HF68" s="238"/>
      <c r="HG68" s="238"/>
      <c r="HH68" s="238"/>
      <c r="HI68" s="238"/>
      <c r="HJ68" s="238"/>
      <c r="HK68" s="238"/>
      <c r="HL68" s="238"/>
      <c r="HM68" s="238"/>
      <c r="HN68" s="238"/>
      <c r="HO68" s="238"/>
      <c r="HP68" s="238"/>
      <c r="HQ68" s="238"/>
      <c r="HR68" s="238"/>
      <c r="HS68" s="238"/>
      <c r="HT68" s="238"/>
      <c r="HU68" s="238"/>
      <c r="HV68" s="238"/>
      <c r="HW68" s="238"/>
      <c r="HX68" s="238"/>
      <c r="HY68" s="238"/>
      <c r="HZ68" s="238"/>
      <c r="IA68" s="238"/>
      <c r="IB68" s="238"/>
      <c r="IC68" s="238"/>
      <c r="ID68" s="238"/>
      <c r="IE68" s="238"/>
      <c r="IF68" s="238"/>
      <c r="IG68" s="238"/>
      <c r="IH68" s="238"/>
      <c r="II68" s="238"/>
      <c r="IJ68" s="238"/>
      <c r="IK68" s="238"/>
      <c r="IL68" s="238"/>
      <c r="IM68" s="238"/>
      <c r="IN68" s="238"/>
      <c r="IO68" s="238"/>
      <c r="IP68" s="238"/>
      <c r="IQ68" s="238"/>
      <c r="IR68" s="238"/>
      <c r="IS68" s="238"/>
      <c r="IT68" s="238"/>
      <c r="IU68" s="238"/>
    </row>
    <row r="69" spans="2:255" s="238" customFormat="1" ht="14.4" x14ac:dyDescent="0.3"/>
    <row r="70" spans="2:255" s="238" customFormat="1" x14ac:dyDescent="0.3">
      <c r="B70" s="240"/>
      <c r="C70" s="241"/>
    </row>
    <row r="71" spans="2:255" s="238" customFormat="1" x14ac:dyDescent="0.3">
      <c r="B71" s="240"/>
      <c r="C71" s="241"/>
    </row>
    <row r="72" spans="2:255" s="238" customFormat="1" x14ac:dyDescent="0.3">
      <c r="B72" s="240"/>
      <c r="C72" s="241"/>
    </row>
    <row r="73" spans="2:255" s="238" customFormat="1" x14ac:dyDescent="0.3">
      <c r="B73" s="240"/>
      <c r="C73" s="241"/>
    </row>
    <row r="74" spans="2:255" s="238" customFormat="1" x14ac:dyDescent="0.3">
      <c r="B74" s="240"/>
      <c r="C74" s="241"/>
    </row>
    <row r="75" spans="2:255" s="238" customFormat="1" x14ac:dyDescent="0.3">
      <c r="B75" s="240"/>
      <c r="C75" s="241"/>
    </row>
    <row r="76" spans="2:255" s="238" customFormat="1" x14ac:dyDescent="0.3">
      <c r="B76" s="240"/>
      <c r="C76" s="241"/>
    </row>
    <row r="77" spans="2:255" s="238" customFormat="1" x14ac:dyDescent="0.3">
      <c r="B77" s="240"/>
      <c r="C77" s="241"/>
    </row>
  </sheetData>
  <sheetProtection algorithmName="SHA-512" hashValue="RmqIj5cDmUAMW3nlaeZrZwNZAxTxWaoUEQaedPm258Tf9SBJIbtjs2dvAeFU1LBYa4cyoqrUW7cQ9ZllQYws3Q==" saltValue="DGnqqIZPi1pFmXDa3X2N4g==" spinCount="100000" sheet="1" objects="1" scenarios="1"/>
  <mergeCells count="6">
    <mergeCell ref="C1:J1"/>
    <mergeCell ref="F10:I18"/>
    <mergeCell ref="F5:M5"/>
    <mergeCell ref="F6:M6"/>
    <mergeCell ref="F4:G4"/>
    <mergeCell ref="F3:G3"/>
  </mergeCells>
  <phoneticPr fontId="0" type="noConversion"/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8"/>
  <sheetViews>
    <sheetView workbookViewId="0">
      <selection activeCell="C1" sqref="C1:J1"/>
    </sheetView>
  </sheetViews>
  <sheetFormatPr baseColWidth="10" defaultColWidth="11.44140625" defaultRowHeight="15.6" x14ac:dyDescent="0.3"/>
  <cols>
    <col min="1" max="1" width="8.88671875" style="221" customWidth="1"/>
    <col min="2" max="2" width="11.44140625" style="229" customWidth="1"/>
    <col min="3" max="3" width="11.44140625" style="230" customWidth="1"/>
    <col min="4" max="4" width="1.33203125" style="221" customWidth="1"/>
    <col min="5" max="5" width="8.88671875" style="221" customWidth="1"/>
    <col min="6" max="8" width="11.44140625" style="221"/>
    <col min="9" max="9" width="22.6640625" style="221" customWidth="1"/>
    <col min="10" max="10" width="11" style="221" customWidth="1"/>
    <col min="11" max="11" width="1.77734375" style="221" customWidth="1"/>
    <col min="12" max="13" width="16.6640625" style="221" customWidth="1"/>
    <col min="14" max="16384" width="11.44140625" style="221"/>
  </cols>
  <sheetData>
    <row r="1" spans="1:38" s="214" customFormat="1" ht="96" customHeight="1" x14ac:dyDescent="0.3">
      <c r="A1" s="250"/>
      <c r="B1" s="250"/>
      <c r="C1" s="320" t="s">
        <v>179</v>
      </c>
      <c r="D1" s="320"/>
      <c r="E1" s="320"/>
      <c r="F1" s="320"/>
      <c r="G1" s="320"/>
      <c r="H1" s="320"/>
      <c r="I1" s="320"/>
      <c r="J1" s="320"/>
      <c r="K1" s="314"/>
      <c r="L1" s="250"/>
      <c r="M1" s="250"/>
      <c r="N1" s="250"/>
    </row>
    <row r="2" spans="1:38" ht="26.4" thickBot="1" x14ac:dyDescent="0.55000000000000004">
      <c r="A2" s="258" t="s">
        <v>45</v>
      </c>
      <c r="B2" s="259"/>
      <c r="C2" s="217"/>
      <c r="D2" s="218"/>
      <c r="E2" s="218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</row>
    <row r="3" spans="1:38" s="214" customFormat="1" ht="16.8" thickTop="1" thickBot="1" x14ac:dyDescent="0.35">
      <c r="B3" s="215"/>
      <c r="C3" s="216"/>
      <c r="F3" s="341" t="s">
        <v>174</v>
      </c>
      <c r="G3" s="342"/>
      <c r="H3" s="256" t="e">
        <f>'Cut-off 5 copies'!AD113</f>
        <v>#DIV/0!</v>
      </c>
      <c r="I3" s="257" t="s">
        <v>151</v>
      </c>
    </row>
    <row r="4" spans="1:38" ht="16.2" thickTop="1" x14ac:dyDescent="0.3">
      <c r="A4" s="262" t="s">
        <v>1</v>
      </c>
      <c r="B4" s="263"/>
      <c r="C4" s="312"/>
      <c r="D4" s="219"/>
      <c r="E4" s="219"/>
      <c r="F4" s="340"/>
      <c r="G4" s="340"/>
      <c r="H4" s="220"/>
      <c r="I4" s="220"/>
      <c r="J4" s="220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38" x14ac:dyDescent="0.3">
      <c r="A5" s="262" t="s">
        <v>2</v>
      </c>
      <c r="B5" s="263"/>
      <c r="C5" s="264"/>
      <c r="D5" s="219"/>
      <c r="E5" s="219"/>
      <c r="F5" s="339" t="s">
        <v>150</v>
      </c>
      <c r="G5" s="339"/>
      <c r="H5" s="339"/>
      <c r="I5" s="339"/>
      <c r="J5" s="339"/>
      <c r="K5" s="339"/>
      <c r="L5" s="339"/>
      <c r="M5" s="339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6" spans="1:38" x14ac:dyDescent="0.3">
      <c r="A6" s="262" t="s">
        <v>3</v>
      </c>
      <c r="B6" s="263"/>
      <c r="C6" s="311"/>
      <c r="D6" s="219"/>
      <c r="E6" s="219"/>
      <c r="F6" s="339" t="s">
        <v>153</v>
      </c>
      <c r="G6" s="339"/>
      <c r="H6" s="339"/>
      <c r="I6" s="339"/>
      <c r="J6" s="339"/>
      <c r="K6" s="339"/>
      <c r="L6" s="339"/>
      <c r="M6" s="339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</row>
    <row r="7" spans="1:38" x14ac:dyDescent="0.3">
      <c r="A7" s="262" t="s">
        <v>4</v>
      </c>
      <c r="B7" s="263"/>
      <c r="C7" s="264"/>
      <c r="D7" s="219"/>
      <c r="E7" s="219"/>
      <c r="F7" s="261" t="s">
        <v>154</v>
      </c>
      <c r="G7" s="260"/>
      <c r="H7" s="261"/>
      <c r="I7" s="261"/>
      <c r="J7" s="261"/>
      <c r="K7" s="261"/>
      <c r="L7" s="261"/>
      <c r="M7" s="261"/>
      <c r="N7" s="236"/>
      <c r="O7" s="236"/>
      <c r="P7" s="236"/>
      <c r="Q7" s="236"/>
      <c r="R7" s="236"/>
      <c r="S7" s="214"/>
      <c r="T7" s="214"/>
      <c r="U7" s="214"/>
      <c r="V7" s="214"/>
      <c r="W7" s="214"/>
      <c r="X7" s="214"/>
      <c r="Y7" s="214"/>
      <c r="Z7" s="214"/>
      <c r="AA7" s="214"/>
      <c r="AB7" s="214"/>
    </row>
    <row r="8" spans="1:38" s="214" customFormat="1" ht="16.2" thickBot="1" x14ac:dyDescent="0.35">
      <c r="A8" s="222"/>
      <c r="B8" s="217"/>
      <c r="C8" s="217"/>
      <c r="D8" s="219"/>
      <c r="F8" s="261" t="s">
        <v>152</v>
      </c>
      <c r="G8" s="260"/>
      <c r="H8" s="260"/>
      <c r="I8" s="260"/>
      <c r="J8" s="260"/>
      <c r="K8" s="260"/>
      <c r="L8" s="260"/>
      <c r="M8" s="260"/>
    </row>
    <row r="9" spans="1:38" ht="16.2" thickBot="1" x14ac:dyDescent="0.35">
      <c r="A9" s="223" t="s">
        <v>5</v>
      </c>
      <c r="B9" s="224"/>
      <c r="C9" s="225"/>
      <c r="D9" s="219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</row>
    <row r="10" spans="1:38" ht="27" customHeight="1" thickBot="1" x14ac:dyDescent="0.35">
      <c r="A10" s="226" t="s">
        <v>6</v>
      </c>
      <c r="B10" s="227" t="s">
        <v>7</v>
      </c>
      <c r="C10" s="228" t="s">
        <v>8</v>
      </c>
      <c r="D10" s="219"/>
      <c r="E10" s="214"/>
      <c r="F10" s="330" t="s">
        <v>177</v>
      </c>
      <c r="G10" s="331"/>
      <c r="H10" s="331"/>
      <c r="I10" s="332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38" x14ac:dyDescent="0.3">
      <c r="A11" s="269" t="s">
        <v>10</v>
      </c>
      <c r="B11" s="270">
        <v>640</v>
      </c>
      <c r="C11" s="247"/>
      <c r="D11" s="219"/>
      <c r="E11" s="214"/>
      <c r="F11" s="333"/>
      <c r="G11" s="334"/>
      <c r="H11" s="334"/>
      <c r="I11" s="335"/>
      <c r="J11" s="214"/>
      <c r="K11" s="214"/>
      <c r="L11" s="234" t="s">
        <v>180</v>
      </c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38" x14ac:dyDescent="0.3">
      <c r="A12" s="271" t="s">
        <v>9</v>
      </c>
      <c r="B12" s="272">
        <v>640</v>
      </c>
      <c r="C12" s="247"/>
      <c r="D12" s="219"/>
      <c r="E12" s="214"/>
      <c r="F12" s="333"/>
      <c r="G12" s="334"/>
      <c r="H12" s="334"/>
      <c r="I12" s="335"/>
      <c r="J12" s="214"/>
      <c r="K12" s="214"/>
      <c r="L12" s="234" t="s">
        <v>181</v>
      </c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38" x14ac:dyDescent="0.3">
      <c r="A13" s="271" t="s">
        <v>11</v>
      </c>
      <c r="B13" s="272">
        <v>640</v>
      </c>
      <c r="C13" s="247"/>
      <c r="D13" s="219"/>
      <c r="E13" s="214"/>
      <c r="F13" s="333"/>
      <c r="G13" s="334"/>
      <c r="H13" s="334"/>
      <c r="I13" s="335"/>
      <c r="J13" s="214"/>
      <c r="K13" s="214"/>
      <c r="L13" s="234" t="s">
        <v>182</v>
      </c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38" x14ac:dyDescent="0.3">
      <c r="A14" s="267" t="s">
        <v>13</v>
      </c>
      <c r="B14" s="268">
        <v>160</v>
      </c>
      <c r="C14" s="247"/>
      <c r="D14" s="219"/>
      <c r="E14" s="214"/>
      <c r="F14" s="333"/>
      <c r="G14" s="334"/>
      <c r="H14" s="334"/>
      <c r="I14" s="335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38" ht="17.25" customHeight="1" x14ac:dyDescent="0.3">
      <c r="A15" s="267" t="s">
        <v>15</v>
      </c>
      <c r="B15" s="268">
        <v>160</v>
      </c>
      <c r="C15" s="247"/>
      <c r="D15" s="219"/>
      <c r="E15" s="214"/>
      <c r="F15" s="333"/>
      <c r="G15" s="334"/>
      <c r="H15" s="334"/>
      <c r="I15" s="335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38" ht="17.25" customHeight="1" x14ac:dyDescent="0.3">
      <c r="A16" s="267" t="s">
        <v>17</v>
      </c>
      <c r="B16" s="268">
        <v>160</v>
      </c>
      <c r="C16" s="247"/>
      <c r="D16" s="219"/>
      <c r="E16" s="214"/>
      <c r="F16" s="333"/>
      <c r="G16" s="334"/>
      <c r="H16" s="334"/>
      <c r="I16" s="335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ht="17.25" customHeight="1" x14ac:dyDescent="0.3">
      <c r="A17" s="265" t="s">
        <v>18</v>
      </c>
      <c r="B17" s="266">
        <v>40</v>
      </c>
      <c r="C17" s="247"/>
      <c r="D17" s="219"/>
      <c r="E17" s="214"/>
      <c r="F17" s="333"/>
      <c r="G17" s="334"/>
      <c r="H17" s="334"/>
      <c r="I17" s="335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ht="17.25" customHeight="1" thickBot="1" x14ac:dyDescent="0.35">
      <c r="A18" s="265" t="s">
        <v>19</v>
      </c>
      <c r="B18" s="266">
        <v>40</v>
      </c>
      <c r="C18" s="247"/>
      <c r="D18" s="219"/>
      <c r="E18" s="214"/>
      <c r="F18" s="336"/>
      <c r="G18" s="337"/>
      <c r="H18" s="337"/>
      <c r="I18" s="338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ht="16.2" thickBot="1" x14ac:dyDescent="0.35">
      <c r="A19" s="273" t="s">
        <v>20</v>
      </c>
      <c r="B19" s="274">
        <v>40</v>
      </c>
      <c r="C19" s="247"/>
      <c r="D19" s="219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x14ac:dyDescent="0.3">
      <c r="A20" s="271" t="s">
        <v>12</v>
      </c>
      <c r="B20" s="272">
        <v>640</v>
      </c>
      <c r="C20" s="247"/>
      <c r="D20" s="219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x14ac:dyDescent="0.3">
      <c r="A21" s="271" t="s">
        <v>21</v>
      </c>
      <c r="B21" s="272">
        <v>640</v>
      </c>
      <c r="C21" s="247"/>
      <c r="D21" s="219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x14ac:dyDescent="0.3">
      <c r="A22" s="271" t="s">
        <v>22</v>
      </c>
      <c r="B22" s="272">
        <v>640</v>
      </c>
      <c r="C22" s="247"/>
      <c r="D22" s="219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x14ac:dyDescent="0.3">
      <c r="A23" s="267" t="s">
        <v>23</v>
      </c>
      <c r="B23" s="268">
        <v>160</v>
      </c>
      <c r="C23" s="247"/>
      <c r="D23" s="219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x14ac:dyDescent="0.3">
      <c r="A24" s="267" t="s">
        <v>24</v>
      </c>
      <c r="B24" s="268">
        <v>160</v>
      </c>
      <c r="C24" s="247"/>
      <c r="D24" s="219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x14ac:dyDescent="0.3">
      <c r="A25" s="267" t="s">
        <v>25</v>
      </c>
      <c r="B25" s="268">
        <v>160</v>
      </c>
      <c r="C25" s="247"/>
      <c r="D25" s="219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x14ac:dyDescent="0.3">
      <c r="A26" s="265" t="s">
        <v>26</v>
      </c>
      <c r="B26" s="266">
        <v>40</v>
      </c>
      <c r="C26" s="247"/>
      <c r="D26" s="219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x14ac:dyDescent="0.3">
      <c r="A27" s="265" t="s">
        <v>27</v>
      </c>
      <c r="B27" s="266">
        <v>40</v>
      </c>
      <c r="C27" s="247"/>
      <c r="D27" s="219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</row>
    <row r="28" spans="1:27" ht="16.2" thickBot="1" x14ac:dyDescent="0.35">
      <c r="A28" s="265" t="s">
        <v>28</v>
      </c>
      <c r="B28" s="266">
        <v>40</v>
      </c>
      <c r="C28" s="247"/>
      <c r="D28" s="219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x14ac:dyDescent="0.3">
      <c r="A29" s="269" t="s">
        <v>14</v>
      </c>
      <c r="B29" s="270">
        <v>640</v>
      </c>
      <c r="C29" s="247"/>
      <c r="D29" s="219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x14ac:dyDescent="0.3">
      <c r="A30" s="271" t="s">
        <v>29</v>
      </c>
      <c r="B30" s="272">
        <v>640</v>
      </c>
      <c r="C30" s="247"/>
      <c r="D30" s="219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x14ac:dyDescent="0.3">
      <c r="A31" s="271" t="s">
        <v>30</v>
      </c>
      <c r="B31" s="272">
        <v>640</v>
      </c>
      <c r="C31" s="247"/>
      <c r="D31" s="219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x14ac:dyDescent="0.3">
      <c r="A32" s="267" t="s">
        <v>31</v>
      </c>
      <c r="B32" s="268">
        <v>160</v>
      </c>
      <c r="C32" s="247"/>
      <c r="D32" s="219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x14ac:dyDescent="0.3">
      <c r="A33" s="267" t="s">
        <v>32</v>
      </c>
      <c r="B33" s="268">
        <v>160</v>
      </c>
      <c r="C33" s="247"/>
      <c r="D33" s="219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x14ac:dyDescent="0.3">
      <c r="A34" s="267" t="s">
        <v>33</v>
      </c>
      <c r="B34" s="268">
        <v>160</v>
      </c>
      <c r="C34" s="247"/>
      <c r="D34" s="219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x14ac:dyDescent="0.3">
      <c r="A35" s="265" t="s">
        <v>34</v>
      </c>
      <c r="B35" s="266">
        <v>40</v>
      </c>
      <c r="C35" s="247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x14ac:dyDescent="0.3">
      <c r="A36" s="265" t="s">
        <v>35</v>
      </c>
      <c r="B36" s="266">
        <v>40</v>
      </c>
      <c r="C36" s="247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ht="16.2" thickBot="1" x14ac:dyDescent="0.35">
      <c r="A37" s="265" t="s">
        <v>36</v>
      </c>
      <c r="B37" s="266">
        <v>40</v>
      </c>
      <c r="C37" s="247"/>
      <c r="D37" s="21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x14ac:dyDescent="0.3">
      <c r="A38" s="269" t="s">
        <v>16</v>
      </c>
      <c r="B38" s="270">
        <v>640</v>
      </c>
      <c r="C38" s="247"/>
      <c r="D38" s="21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x14ac:dyDescent="0.3">
      <c r="A39" s="271" t="s">
        <v>37</v>
      </c>
      <c r="B39" s="272">
        <v>640</v>
      </c>
      <c r="C39" s="247"/>
      <c r="D39" s="21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x14ac:dyDescent="0.3">
      <c r="A40" s="271" t="s">
        <v>38</v>
      </c>
      <c r="B40" s="272">
        <v>640</v>
      </c>
      <c r="C40" s="247"/>
      <c r="D40" s="21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x14ac:dyDescent="0.3">
      <c r="A41" s="267" t="s">
        <v>39</v>
      </c>
      <c r="B41" s="268">
        <v>160</v>
      </c>
      <c r="C41" s="247"/>
      <c r="D41" s="21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x14ac:dyDescent="0.3">
      <c r="A42" s="267" t="s">
        <v>40</v>
      </c>
      <c r="B42" s="268">
        <v>160</v>
      </c>
      <c r="C42" s="247"/>
      <c r="D42" s="21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x14ac:dyDescent="0.3">
      <c r="A43" s="267" t="s">
        <v>41</v>
      </c>
      <c r="B43" s="268">
        <v>160</v>
      </c>
      <c r="C43" s="247"/>
      <c r="D43" s="21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</row>
    <row r="44" spans="1:27" x14ac:dyDescent="0.3">
      <c r="A44" s="265" t="s">
        <v>42</v>
      </c>
      <c r="B44" s="266">
        <v>40</v>
      </c>
      <c r="C44" s="247"/>
      <c r="D44" s="21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7" x14ac:dyDescent="0.3">
      <c r="A45" s="265" t="s">
        <v>43</v>
      </c>
      <c r="B45" s="266">
        <v>40</v>
      </c>
      <c r="C45" s="247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7" ht="16.2" thickBot="1" x14ac:dyDescent="0.35">
      <c r="A46" s="273" t="s">
        <v>44</v>
      </c>
      <c r="B46" s="274">
        <v>40</v>
      </c>
      <c r="C46" s="247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7" ht="14.4" x14ac:dyDescent="0.3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</row>
    <row r="48" spans="1:27" ht="14.4" x14ac:dyDescent="0.3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</row>
    <row r="49" spans="1:27" ht="14.4" x14ac:dyDescent="0.3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</row>
    <row r="50" spans="1:27" ht="14.4" x14ac:dyDescent="0.3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</row>
    <row r="51" spans="1:27" ht="14.4" x14ac:dyDescent="0.3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</row>
    <row r="52" spans="1:27" ht="14.4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</row>
    <row r="53" spans="1:27" ht="14.4" x14ac:dyDescent="0.3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</row>
    <row r="54" spans="1:27" ht="14.4" x14ac:dyDescent="0.3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</row>
    <row r="55" spans="1:27" ht="14.4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</row>
    <row r="56" spans="1:27" ht="14.4" x14ac:dyDescent="0.3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</row>
    <row r="57" spans="1:27" ht="14.4" x14ac:dyDescent="0.3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</row>
    <row r="58" spans="1:27" ht="14.4" x14ac:dyDescent="0.3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</row>
    <row r="59" spans="1:27" ht="14.4" x14ac:dyDescent="0.3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</row>
    <row r="60" spans="1:27" ht="14.4" x14ac:dyDescent="0.3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</row>
    <row r="61" spans="1:27" ht="14.4" x14ac:dyDescent="0.3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ht="14.4" x14ac:dyDescent="0.3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</row>
    <row r="63" spans="1:27" ht="14.4" x14ac:dyDescent="0.3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</row>
    <row r="64" spans="1:27" ht="14.4" x14ac:dyDescent="0.3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</row>
    <row r="65" spans="1:27" ht="14.4" x14ac:dyDescent="0.3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ht="14.4" x14ac:dyDescent="0.3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</row>
    <row r="67" spans="1:27" ht="14.4" x14ac:dyDescent="0.3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</row>
    <row r="68" spans="1:27" ht="14.4" x14ac:dyDescent="0.3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</row>
    <row r="69" spans="1:27" ht="14.4" x14ac:dyDescent="0.3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</row>
    <row r="70" spans="1:27" x14ac:dyDescent="0.3">
      <c r="A70" s="214"/>
      <c r="B70" s="215"/>
      <c r="C70" s="216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</row>
    <row r="71" spans="1:27" x14ac:dyDescent="0.3">
      <c r="A71" s="214"/>
      <c r="B71" s="215"/>
      <c r="C71" s="216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</row>
    <row r="72" spans="1:27" x14ac:dyDescent="0.3">
      <c r="A72" s="214"/>
      <c r="B72" s="215"/>
      <c r="C72" s="216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</row>
    <row r="73" spans="1:27" x14ac:dyDescent="0.3">
      <c r="A73" s="214"/>
      <c r="B73" s="215"/>
      <c r="C73" s="216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</row>
    <row r="74" spans="1:27" x14ac:dyDescent="0.3">
      <c r="A74" s="214"/>
      <c r="B74" s="215"/>
      <c r="C74" s="216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</row>
    <row r="75" spans="1:27" x14ac:dyDescent="0.3">
      <c r="A75" s="214"/>
      <c r="B75" s="215"/>
      <c r="C75" s="216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</row>
    <row r="76" spans="1:27" x14ac:dyDescent="0.3">
      <c r="A76" s="214"/>
      <c r="B76" s="215"/>
      <c r="C76" s="216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x14ac:dyDescent="0.3">
      <c r="A77" s="214"/>
      <c r="B77" s="215"/>
      <c r="C77" s="216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x14ac:dyDescent="0.3">
      <c r="A78" s="214"/>
      <c r="B78" s="215"/>
      <c r="C78" s="216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</row>
    <row r="79" spans="1:27" x14ac:dyDescent="0.3">
      <c r="A79" s="214"/>
      <c r="B79" s="215"/>
      <c r="C79" s="216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</row>
    <row r="80" spans="1:27" x14ac:dyDescent="0.3">
      <c r="A80" s="214"/>
      <c r="B80" s="215"/>
      <c r="C80" s="216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1:27" x14ac:dyDescent="0.3">
      <c r="A81" s="214"/>
      <c r="B81" s="215"/>
      <c r="C81" s="216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27" x14ac:dyDescent="0.3">
      <c r="A82" s="214"/>
      <c r="B82" s="215"/>
      <c r="C82" s="216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27" x14ac:dyDescent="0.3">
      <c r="A83" s="214"/>
      <c r="B83" s="215"/>
      <c r="C83" s="216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27" x14ac:dyDescent="0.3">
      <c r="A84" s="214"/>
      <c r="B84" s="215"/>
      <c r="C84" s="216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27" x14ac:dyDescent="0.3">
      <c r="A85" s="214"/>
      <c r="B85" s="215"/>
      <c r="C85" s="216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27" x14ac:dyDescent="0.3">
      <c r="A86" s="214"/>
      <c r="B86" s="215"/>
      <c r="C86" s="216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27" x14ac:dyDescent="0.3">
      <c r="A87" s="214"/>
      <c r="B87" s="215"/>
      <c r="C87" s="216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27" x14ac:dyDescent="0.3">
      <c r="A88" s="214"/>
      <c r="B88" s="215"/>
      <c r="C88" s="216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x14ac:dyDescent="0.3">
      <c r="A89" s="214"/>
      <c r="B89" s="215"/>
      <c r="C89" s="216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27" x14ac:dyDescent="0.3">
      <c r="A90" s="214"/>
      <c r="B90" s="215"/>
      <c r="C90" s="216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27" x14ac:dyDescent="0.3">
      <c r="A91" s="214"/>
      <c r="B91" s="215"/>
      <c r="C91" s="216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27" x14ac:dyDescent="0.3">
      <c r="A92" s="214"/>
      <c r="B92" s="215"/>
      <c r="C92" s="216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27" x14ac:dyDescent="0.3">
      <c r="A93" s="214"/>
      <c r="B93" s="215"/>
      <c r="C93" s="216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27" x14ac:dyDescent="0.3">
      <c r="A94" s="214"/>
      <c r="B94" s="215"/>
      <c r="C94" s="216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27" x14ac:dyDescent="0.3">
      <c r="A95" s="214"/>
      <c r="B95" s="215"/>
      <c r="C95" s="216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27" x14ac:dyDescent="0.3">
      <c r="A96" s="214"/>
      <c r="B96" s="215"/>
      <c r="C96" s="216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</row>
    <row r="97" spans="1:27" x14ac:dyDescent="0.3">
      <c r="A97" s="214"/>
      <c r="B97" s="215"/>
      <c r="C97" s="216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</row>
    <row r="98" spans="1:27" x14ac:dyDescent="0.3">
      <c r="A98" s="214"/>
      <c r="B98" s="215"/>
      <c r="C98" s="216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</row>
    <row r="99" spans="1:27" x14ac:dyDescent="0.3">
      <c r="A99" s="214"/>
      <c r="B99" s="215"/>
      <c r="C99" s="216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</row>
    <row r="100" spans="1:27" x14ac:dyDescent="0.3">
      <c r="A100" s="214"/>
      <c r="B100" s="215"/>
      <c r="C100" s="216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</row>
    <row r="101" spans="1:27" x14ac:dyDescent="0.3">
      <c r="A101" s="214"/>
      <c r="B101" s="215"/>
      <c r="C101" s="216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</row>
    <row r="102" spans="1:27" x14ac:dyDescent="0.3">
      <c r="A102" s="214"/>
      <c r="B102" s="215"/>
      <c r="C102" s="216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</row>
    <row r="103" spans="1:27" x14ac:dyDescent="0.3">
      <c r="A103" s="214"/>
      <c r="B103" s="215"/>
      <c r="C103" s="216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</row>
    <row r="104" spans="1:27" x14ac:dyDescent="0.3">
      <c r="A104" s="214"/>
      <c r="B104" s="215"/>
      <c r="C104" s="216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</row>
    <row r="105" spans="1:27" x14ac:dyDescent="0.3">
      <c r="A105" s="214"/>
      <c r="B105" s="215"/>
      <c r="C105" s="216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</row>
    <row r="106" spans="1:27" x14ac:dyDescent="0.3">
      <c r="A106" s="214"/>
      <c r="B106" s="215"/>
      <c r="C106" s="216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</row>
    <row r="107" spans="1:27" x14ac:dyDescent="0.3">
      <c r="A107" s="214"/>
      <c r="B107" s="215"/>
      <c r="C107" s="216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</row>
    <row r="108" spans="1:27" x14ac:dyDescent="0.3">
      <c r="A108" s="214"/>
      <c r="B108" s="215"/>
      <c r="C108" s="216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x14ac:dyDescent="0.3">
      <c r="A109" s="214"/>
      <c r="B109" s="215"/>
      <c r="C109" s="216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x14ac:dyDescent="0.3">
      <c r="A110" s="214"/>
      <c r="B110" s="215"/>
      <c r="C110" s="216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</row>
    <row r="111" spans="1:27" x14ac:dyDescent="0.3">
      <c r="A111" s="214"/>
      <c r="B111" s="215"/>
      <c r="C111" s="216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</row>
    <row r="112" spans="1:27" x14ac:dyDescent="0.3">
      <c r="A112" s="214"/>
      <c r="B112" s="215"/>
      <c r="C112" s="216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</row>
    <row r="113" spans="1:27" x14ac:dyDescent="0.3">
      <c r="A113" s="214"/>
      <c r="B113" s="215"/>
      <c r="C113" s="216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27" x14ac:dyDescent="0.3">
      <c r="A114" s="214"/>
      <c r="B114" s="215"/>
      <c r="C114" s="216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27" x14ac:dyDescent="0.3">
      <c r="A115" s="214"/>
      <c r="B115" s="215"/>
      <c r="C115" s="216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27" x14ac:dyDescent="0.3">
      <c r="A116" s="214"/>
      <c r="B116" s="215"/>
      <c r="C116" s="216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27" x14ac:dyDescent="0.3">
      <c r="A117" s="214"/>
      <c r="B117" s="215"/>
      <c r="C117" s="216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27" x14ac:dyDescent="0.3">
      <c r="A118" s="214"/>
      <c r="B118" s="215"/>
      <c r="C118" s="216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27" x14ac:dyDescent="0.3">
      <c r="A119" s="214"/>
      <c r="B119" s="215"/>
      <c r="C119" s="216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</row>
    <row r="120" spans="1:27" x14ac:dyDescent="0.3">
      <c r="A120" s="214"/>
      <c r="B120" s="215"/>
      <c r="C120" s="216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27" x14ac:dyDescent="0.3">
      <c r="A121" s="214"/>
      <c r="B121" s="215"/>
      <c r="C121" s="216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2" spans="1:27" x14ac:dyDescent="0.3">
      <c r="A122" s="214"/>
      <c r="B122" s="215"/>
      <c r="C122" s="216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</row>
    <row r="123" spans="1:27" x14ac:dyDescent="0.3">
      <c r="A123" s="214"/>
      <c r="B123" s="215"/>
      <c r="C123" s="216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</row>
    <row r="124" spans="1:27" x14ac:dyDescent="0.3">
      <c r="A124" s="214"/>
      <c r="B124" s="215"/>
      <c r="C124" s="216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</row>
    <row r="125" spans="1:27" x14ac:dyDescent="0.3">
      <c r="A125" s="214"/>
      <c r="B125" s="215"/>
      <c r="C125" s="216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27" x14ac:dyDescent="0.3">
      <c r="A126" s="214"/>
      <c r="B126" s="215"/>
      <c r="C126" s="216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</row>
    <row r="127" spans="1:27" x14ac:dyDescent="0.3">
      <c r="A127" s="214"/>
      <c r="B127" s="215"/>
      <c r="C127" s="216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</row>
    <row r="128" spans="1:27" x14ac:dyDescent="0.3">
      <c r="A128" s="214"/>
      <c r="B128" s="215"/>
      <c r="C128" s="216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</row>
    <row r="129" spans="1:27" x14ac:dyDescent="0.3">
      <c r="A129" s="214"/>
      <c r="B129" s="215"/>
      <c r="C129" s="216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</row>
    <row r="130" spans="1:27" x14ac:dyDescent="0.3">
      <c r="A130" s="214"/>
      <c r="B130" s="215"/>
      <c r="C130" s="216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</row>
    <row r="131" spans="1:27" x14ac:dyDescent="0.3">
      <c r="A131" s="214"/>
      <c r="B131" s="215"/>
      <c r="C131" s="216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</row>
    <row r="132" spans="1:27" x14ac:dyDescent="0.3">
      <c r="A132" s="214"/>
      <c r="B132" s="215"/>
      <c r="C132" s="216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</row>
    <row r="133" spans="1:27" x14ac:dyDescent="0.3">
      <c r="A133" s="214"/>
      <c r="B133" s="215"/>
      <c r="C133" s="216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27" x14ac:dyDescent="0.3">
      <c r="A134" s="214"/>
      <c r="B134" s="215"/>
      <c r="C134" s="216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</row>
    <row r="135" spans="1:27" x14ac:dyDescent="0.3">
      <c r="A135" s="214"/>
      <c r="B135" s="215"/>
      <c r="C135" s="216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</row>
    <row r="136" spans="1:27" x14ac:dyDescent="0.3">
      <c r="A136" s="214"/>
      <c r="B136" s="215"/>
      <c r="C136" s="216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</row>
    <row r="137" spans="1:27" x14ac:dyDescent="0.3">
      <c r="A137" s="214"/>
      <c r="B137" s="215"/>
      <c r="C137" s="216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</row>
    <row r="138" spans="1:27" x14ac:dyDescent="0.3">
      <c r="A138" s="214"/>
      <c r="B138" s="215"/>
      <c r="C138" s="216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</row>
    <row r="139" spans="1:27" x14ac:dyDescent="0.3">
      <c r="A139" s="214"/>
      <c r="B139" s="215"/>
      <c r="C139" s="216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</row>
    <row r="140" spans="1:27" x14ac:dyDescent="0.3">
      <c r="A140" s="214"/>
      <c r="B140" s="215"/>
      <c r="C140" s="216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</row>
    <row r="141" spans="1:27" x14ac:dyDescent="0.3">
      <c r="A141" s="214"/>
      <c r="B141" s="215"/>
      <c r="C141" s="216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</row>
    <row r="142" spans="1:27" x14ac:dyDescent="0.3">
      <c r="A142" s="214"/>
      <c r="B142" s="215"/>
      <c r="C142" s="216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</row>
    <row r="143" spans="1:27" x14ac:dyDescent="0.3">
      <c r="A143" s="214"/>
      <c r="B143" s="215"/>
      <c r="C143" s="216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</row>
    <row r="144" spans="1:27" x14ac:dyDescent="0.3">
      <c r="A144" s="214"/>
      <c r="B144" s="215"/>
      <c r="C144" s="216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</row>
    <row r="145" spans="1:27" x14ac:dyDescent="0.3">
      <c r="A145" s="214"/>
      <c r="B145" s="215"/>
      <c r="C145" s="216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</row>
    <row r="146" spans="1:27" x14ac:dyDescent="0.3">
      <c r="A146" s="214"/>
      <c r="B146" s="215"/>
      <c r="C146" s="216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</row>
    <row r="147" spans="1:27" x14ac:dyDescent="0.3">
      <c r="A147" s="214"/>
      <c r="B147" s="215"/>
      <c r="C147" s="216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</row>
    <row r="148" spans="1:27" x14ac:dyDescent="0.3"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</row>
    <row r="149" spans="1:27" x14ac:dyDescent="0.3"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</row>
    <row r="150" spans="1:27" x14ac:dyDescent="0.3"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</row>
    <row r="151" spans="1:27" x14ac:dyDescent="0.3"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</row>
    <row r="152" spans="1:27" x14ac:dyDescent="0.3"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</row>
    <row r="153" spans="1:27" x14ac:dyDescent="0.3"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</row>
    <row r="154" spans="1:27" x14ac:dyDescent="0.3"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</row>
    <row r="155" spans="1:27" x14ac:dyDescent="0.3"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</row>
    <row r="156" spans="1:27" x14ac:dyDescent="0.3"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</row>
    <row r="157" spans="1:27" x14ac:dyDescent="0.3"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</row>
    <row r="158" spans="1:27" x14ac:dyDescent="0.3"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</row>
    <row r="159" spans="1:27" x14ac:dyDescent="0.3"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</row>
    <row r="160" spans="1:27" x14ac:dyDescent="0.3"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</row>
    <row r="161" spans="6:27" x14ac:dyDescent="0.3"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</row>
    <row r="162" spans="6:27" x14ac:dyDescent="0.3"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</row>
    <row r="163" spans="6:27" x14ac:dyDescent="0.3"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</row>
    <row r="164" spans="6:27" x14ac:dyDescent="0.3"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</row>
    <row r="165" spans="6:27" x14ac:dyDescent="0.3"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</row>
    <row r="166" spans="6:27" x14ac:dyDescent="0.3"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</row>
    <row r="167" spans="6:27" x14ac:dyDescent="0.3"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</row>
    <row r="168" spans="6:27" x14ac:dyDescent="0.3"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</row>
    <row r="169" spans="6:27" x14ac:dyDescent="0.3"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</row>
    <row r="170" spans="6:27" x14ac:dyDescent="0.3"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</row>
    <row r="171" spans="6:27" x14ac:dyDescent="0.3"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</row>
    <row r="172" spans="6:27" x14ac:dyDescent="0.3"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</row>
    <row r="173" spans="6:27" x14ac:dyDescent="0.3"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</row>
    <row r="174" spans="6:27" x14ac:dyDescent="0.3"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</row>
    <row r="175" spans="6:27" x14ac:dyDescent="0.3"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</row>
    <row r="176" spans="6:27" x14ac:dyDescent="0.3"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</row>
    <row r="177" spans="6:27" x14ac:dyDescent="0.3"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</row>
    <row r="178" spans="6:27" x14ac:dyDescent="0.3"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</row>
    <row r="179" spans="6:27" x14ac:dyDescent="0.3"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</row>
    <row r="180" spans="6:27" x14ac:dyDescent="0.3"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</row>
    <row r="181" spans="6:27" x14ac:dyDescent="0.3"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</row>
    <row r="182" spans="6:27" x14ac:dyDescent="0.3"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</row>
    <row r="183" spans="6:27" x14ac:dyDescent="0.3"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</row>
    <row r="184" spans="6:27" x14ac:dyDescent="0.3"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</row>
    <row r="185" spans="6:27" x14ac:dyDescent="0.3"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</row>
    <row r="186" spans="6:27" x14ac:dyDescent="0.3"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</row>
    <row r="187" spans="6:27" x14ac:dyDescent="0.3"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</row>
    <row r="188" spans="6:27" x14ac:dyDescent="0.3"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</row>
    <row r="189" spans="6:27" x14ac:dyDescent="0.3"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</row>
    <row r="190" spans="6:27" x14ac:dyDescent="0.3"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</row>
    <row r="191" spans="6:27" x14ac:dyDescent="0.3"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</row>
    <row r="192" spans="6:27" x14ac:dyDescent="0.3"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</row>
    <row r="193" spans="6:27" x14ac:dyDescent="0.3"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</row>
    <row r="194" spans="6:27" x14ac:dyDescent="0.3"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</row>
    <row r="195" spans="6:27" x14ac:dyDescent="0.3"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</row>
    <row r="196" spans="6:27" x14ac:dyDescent="0.3"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</row>
    <row r="197" spans="6:27" x14ac:dyDescent="0.3"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</row>
    <row r="198" spans="6:27" x14ac:dyDescent="0.3"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</row>
    <row r="199" spans="6:27" x14ac:dyDescent="0.3"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  <c r="AA199" s="214"/>
    </row>
    <row r="200" spans="6:27" x14ac:dyDescent="0.3"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  <c r="AA200" s="214"/>
    </row>
    <row r="201" spans="6:27" x14ac:dyDescent="0.3"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  <c r="AA201" s="214"/>
    </row>
    <row r="202" spans="6:27" x14ac:dyDescent="0.3"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</row>
    <row r="203" spans="6:27" x14ac:dyDescent="0.3"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</row>
    <row r="204" spans="6:27" x14ac:dyDescent="0.3"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</row>
    <row r="205" spans="6:27" x14ac:dyDescent="0.3"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</row>
    <row r="206" spans="6:27" x14ac:dyDescent="0.3"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</row>
    <row r="207" spans="6:27" x14ac:dyDescent="0.3"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</row>
    <row r="208" spans="6:27" x14ac:dyDescent="0.3"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</row>
    <row r="209" spans="6:27" x14ac:dyDescent="0.3"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</row>
    <row r="210" spans="6:27" x14ac:dyDescent="0.3"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</row>
    <row r="211" spans="6:27" x14ac:dyDescent="0.3"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</row>
    <row r="212" spans="6:27" x14ac:dyDescent="0.3"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</row>
    <row r="213" spans="6:27" x14ac:dyDescent="0.3"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</row>
    <row r="214" spans="6:27" x14ac:dyDescent="0.3"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</row>
    <row r="215" spans="6:27" x14ac:dyDescent="0.3"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</row>
    <row r="216" spans="6:27" x14ac:dyDescent="0.3"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</row>
    <row r="217" spans="6:27" x14ac:dyDescent="0.3"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4"/>
    </row>
    <row r="218" spans="6:27" x14ac:dyDescent="0.3"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  <c r="AA218" s="214"/>
    </row>
    <row r="219" spans="6:27" x14ac:dyDescent="0.3"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</row>
    <row r="220" spans="6:27" x14ac:dyDescent="0.3"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</row>
    <row r="221" spans="6:27" x14ac:dyDescent="0.3"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</row>
    <row r="222" spans="6:27" x14ac:dyDescent="0.3"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</row>
    <row r="223" spans="6:27" x14ac:dyDescent="0.3"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</row>
    <row r="224" spans="6:27" x14ac:dyDescent="0.3"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4"/>
    </row>
    <row r="225" spans="6:27" x14ac:dyDescent="0.3"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4"/>
    </row>
    <row r="226" spans="6:27" x14ac:dyDescent="0.3"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</row>
    <row r="227" spans="6:27" x14ac:dyDescent="0.3"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</row>
    <row r="228" spans="6:27" x14ac:dyDescent="0.3"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</row>
    <row r="229" spans="6:27" x14ac:dyDescent="0.3"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</row>
    <row r="230" spans="6:27" x14ac:dyDescent="0.3"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</row>
    <row r="231" spans="6:27" x14ac:dyDescent="0.3"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</row>
    <row r="232" spans="6:27" x14ac:dyDescent="0.3"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</row>
    <row r="233" spans="6:27" x14ac:dyDescent="0.3"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</row>
    <row r="234" spans="6:27" x14ac:dyDescent="0.3"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</row>
    <row r="235" spans="6:27" x14ac:dyDescent="0.3"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</row>
    <row r="236" spans="6:27" x14ac:dyDescent="0.3"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</row>
    <row r="237" spans="6:27" x14ac:dyDescent="0.3"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4"/>
    </row>
    <row r="238" spans="6:27" x14ac:dyDescent="0.3"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4"/>
    </row>
    <row r="239" spans="6:27" x14ac:dyDescent="0.3"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  <c r="AA239" s="214"/>
    </row>
    <row r="240" spans="6:27" x14ac:dyDescent="0.3"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</row>
    <row r="241" spans="6:27" x14ac:dyDescent="0.3"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  <c r="AA241" s="214"/>
    </row>
    <row r="242" spans="6:27" x14ac:dyDescent="0.3"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</row>
    <row r="243" spans="6:27" x14ac:dyDescent="0.3"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  <c r="AA243" s="214"/>
    </row>
    <row r="244" spans="6:27" x14ac:dyDescent="0.3"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</row>
    <row r="245" spans="6:27" x14ac:dyDescent="0.3"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</row>
    <row r="246" spans="6:27" x14ac:dyDescent="0.3"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</row>
    <row r="247" spans="6:27" x14ac:dyDescent="0.3"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</row>
    <row r="248" spans="6:27" x14ac:dyDescent="0.3"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</row>
    <row r="249" spans="6:27" x14ac:dyDescent="0.3"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</row>
    <row r="250" spans="6:27" x14ac:dyDescent="0.3"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</row>
    <row r="251" spans="6:27" x14ac:dyDescent="0.3"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</row>
    <row r="252" spans="6:27" x14ac:dyDescent="0.3"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</row>
    <row r="253" spans="6:27" x14ac:dyDescent="0.3"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</row>
    <row r="254" spans="6:27" x14ac:dyDescent="0.3"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</row>
    <row r="255" spans="6:27" x14ac:dyDescent="0.3"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</row>
    <row r="256" spans="6:27" x14ac:dyDescent="0.3"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</row>
    <row r="257" spans="6:27" x14ac:dyDescent="0.3"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</row>
    <row r="258" spans="6:27" x14ac:dyDescent="0.3"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</row>
    <row r="259" spans="6:27" x14ac:dyDescent="0.3"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</row>
    <row r="260" spans="6:27" x14ac:dyDescent="0.3"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</row>
    <row r="261" spans="6:27" x14ac:dyDescent="0.3"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</row>
    <row r="262" spans="6:27" x14ac:dyDescent="0.3"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</row>
    <row r="263" spans="6:27" x14ac:dyDescent="0.3"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</row>
    <row r="264" spans="6:27" x14ac:dyDescent="0.3"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</row>
    <row r="265" spans="6:27" x14ac:dyDescent="0.3"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</row>
    <row r="266" spans="6:27" x14ac:dyDescent="0.3"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</row>
    <row r="267" spans="6:27" x14ac:dyDescent="0.3"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</row>
    <row r="268" spans="6:27" x14ac:dyDescent="0.3"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</row>
    <row r="269" spans="6:27" x14ac:dyDescent="0.3"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</row>
    <row r="270" spans="6:27" x14ac:dyDescent="0.3"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</row>
    <row r="271" spans="6:27" x14ac:dyDescent="0.3"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</row>
    <row r="272" spans="6:27" x14ac:dyDescent="0.3"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</row>
    <row r="273" spans="6:27" x14ac:dyDescent="0.3"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</row>
    <row r="274" spans="6:27" x14ac:dyDescent="0.3"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</row>
    <row r="275" spans="6:27" x14ac:dyDescent="0.3"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</row>
    <row r="276" spans="6:27" x14ac:dyDescent="0.3"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</row>
    <row r="277" spans="6:27" x14ac:dyDescent="0.3"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</row>
    <row r="278" spans="6:27" x14ac:dyDescent="0.3"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</row>
    <row r="279" spans="6:27" x14ac:dyDescent="0.3"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</row>
    <row r="280" spans="6:27" x14ac:dyDescent="0.3"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</row>
    <row r="281" spans="6:27" x14ac:dyDescent="0.3"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</row>
    <row r="282" spans="6:27" x14ac:dyDescent="0.3"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</row>
    <row r="283" spans="6:27" x14ac:dyDescent="0.3"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</row>
    <row r="284" spans="6:27" x14ac:dyDescent="0.3"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</row>
    <row r="285" spans="6:27" x14ac:dyDescent="0.3"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</row>
    <row r="286" spans="6:27" x14ac:dyDescent="0.3"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</row>
    <row r="287" spans="6:27" x14ac:dyDescent="0.3"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</row>
    <row r="288" spans="6:27" x14ac:dyDescent="0.3"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</row>
    <row r="289" spans="6:27" x14ac:dyDescent="0.3"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</row>
    <row r="290" spans="6:27" x14ac:dyDescent="0.3"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</row>
    <row r="291" spans="6:27" x14ac:dyDescent="0.3"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</row>
    <row r="292" spans="6:27" x14ac:dyDescent="0.3"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</row>
    <row r="293" spans="6:27" x14ac:dyDescent="0.3"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</row>
    <row r="294" spans="6:27" x14ac:dyDescent="0.3"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</row>
    <row r="295" spans="6:27" x14ac:dyDescent="0.3"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</row>
    <row r="296" spans="6:27" x14ac:dyDescent="0.3"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</row>
    <row r="297" spans="6:27" x14ac:dyDescent="0.3"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</row>
    <row r="298" spans="6:27" x14ac:dyDescent="0.3"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</row>
    <row r="299" spans="6:27" x14ac:dyDescent="0.3"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</row>
    <row r="300" spans="6:27" x14ac:dyDescent="0.3"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</row>
    <row r="301" spans="6:27" x14ac:dyDescent="0.3"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</row>
    <row r="302" spans="6:27" x14ac:dyDescent="0.3"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</row>
    <row r="303" spans="6:27" x14ac:dyDescent="0.3"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</row>
    <row r="304" spans="6:27" x14ac:dyDescent="0.3"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</row>
    <row r="305" spans="6:27" x14ac:dyDescent="0.3"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</row>
    <row r="306" spans="6:27" x14ac:dyDescent="0.3"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</row>
    <row r="307" spans="6:27" x14ac:dyDescent="0.3"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</row>
    <row r="308" spans="6:27" x14ac:dyDescent="0.3"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</row>
    <row r="309" spans="6:27" x14ac:dyDescent="0.3"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  <c r="AA309" s="214"/>
    </row>
    <row r="310" spans="6:27" x14ac:dyDescent="0.3"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  <c r="AA310" s="214"/>
    </row>
    <row r="311" spans="6:27" x14ac:dyDescent="0.3"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  <c r="AA311" s="214"/>
    </row>
    <row r="312" spans="6:27" x14ac:dyDescent="0.3"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  <c r="AA312" s="214"/>
    </row>
    <row r="313" spans="6:27" x14ac:dyDescent="0.3"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  <c r="AA313" s="214"/>
    </row>
    <row r="314" spans="6:27" x14ac:dyDescent="0.3"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  <c r="AA314" s="214"/>
    </row>
    <row r="315" spans="6:27" x14ac:dyDescent="0.3"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  <c r="AA315" s="214"/>
    </row>
    <row r="316" spans="6:27" x14ac:dyDescent="0.3"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</row>
    <row r="317" spans="6:27" x14ac:dyDescent="0.3"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  <c r="AA317" s="214"/>
    </row>
    <row r="318" spans="6:27" x14ac:dyDescent="0.3"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  <c r="AA318" s="214"/>
    </row>
    <row r="319" spans="6:27" x14ac:dyDescent="0.3"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  <c r="AA319" s="214"/>
    </row>
    <row r="320" spans="6:27" x14ac:dyDescent="0.3"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  <c r="AA320" s="214"/>
    </row>
    <row r="321" spans="6:27" x14ac:dyDescent="0.3"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</row>
    <row r="322" spans="6:27" x14ac:dyDescent="0.3"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  <c r="AA322" s="214"/>
    </row>
    <row r="323" spans="6:27" x14ac:dyDescent="0.3"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  <c r="AA323" s="214"/>
    </row>
    <row r="324" spans="6:27" x14ac:dyDescent="0.3"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  <c r="AA324" s="214"/>
    </row>
    <row r="325" spans="6:27" x14ac:dyDescent="0.3"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</row>
    <row r="326" spans="6:27" x14ac:dyDescent="0.3"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  <c r="AA326" s="214"/>
    </row>
    <row r="327" spans="6:27" x14ac:dyDescent="0.3"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  <c r="AA327" s="214"/>
    </row>
    <row r="328" spans="6:27" x14ac:dyDescent="0.3"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  <c r="AA328" s="214"/>
    </row>
    <row r="329" spans="6:27" x14ac:dyDescent="0.3"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  <c r="AA329" s="214"/>
    </row>
    <row r="330" spans="6:27" x14ac:dyDescent="0.3"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</row>
    <row r="331" spans="6:27" x14ac:dyDescent="0.3"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  <c r="AA331" s="214"/>
    </row>
    <row r="332" spans="6:27" x14ac:dyDescent="0.3"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  <c r="AA332" s="214"/>
    </row>
    <row r="333" spans="6:27" x14ac:dyDescent="0.3"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  <c r="AA333" s="214"/>
    </row>
    <row r="334" spans="6:27" x14ac:dyDescent="0.3"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</row>
    <row r="335" spans="6:27" x14ac:dyDescent="0.3"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  <c r="AA335" s="214"/>
    </row>
    <row r="336" spans="6:27" x14ac:dyDescent="0.3"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  <c r="AA336" s="214"/>
    </row>
    <row r="337" spans="6:27" x14ac:dyDescent="0.3"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</row>
    <row r="338" spans="6:27" x14ac:dyDescent="0.3"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  <c r="AA338" s="214"/>
    </row>
    <row r="339" spans="6:27" x14ac:dyDescent="0.3"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  <c r="AA339" s="214"/>
    </row>
    <row r="340" spans="6:27" x14ac:dyDescent="0.3"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  <c r="AA340" s="214"/>
    </row>
    <row r="341" spans="6:27" x14ac:dyDescent="0.3"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  <c r="AA341" s="214"/>
    </row>
    <row r="342" spans="6:27" x14ac:dyDescent="0.3"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  <c r="AA342" s="214"/>
    </row>
    <row r="343" spans="6:27" x14ac:dyDescent="0.3"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  <c r="AA343" s="214"/>
    </row>
    <row r="344" spans="6:27" x14ac:dyDescent="0.3"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  <c r="AA344" s="214"/>
    </row>
    <row r="345" spans="6:27" x14ac:dyDescent="0.3"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  <c r="AA345" s="214"/>
    </row>
    <row r="346" spans="6:27" x14ac:dyDescent="0.3"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  <c r="AA346" s="214"/>
    </row>
    <row r="347" spans="6:27" x14ac:dyDescent="0.3"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</row>
    <row r="348" spans="6:27" x14ac:dyDescent="0.3"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  <c r="AA348" s="214"/>
    </row>
    <row r="349" spans="6:27" x14ac:dyDescent="0.3"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</row>
    <row r="350" spans="6:27" x14ac:dyDescent="0.3"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  <c r="AA350" s="214"/>
    </row>
    <row r="351" spans="6:27" x14ac:dyDescent="0.3"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</row>
    <row r="352" spans="6:27" x14ac:dyDescent="0.3"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  <c r="AA352" s="214"/>
    </row>
    <row r="353" spans="6:27" x14ac:dyDescent="0.3"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  <c r="AA353" s="214"/>
    </row>
    <row r="354" spans="6:27" x14ac:dyDescent="0.3"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</row>
    <row r="355" spans="6:27" x14ac:dyDescent="0.3"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  <c r="AA355" s="214"/>
    </row>
    <row r="356" spans="6:27" x14ac:dyDescent="0.3"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</row>
    <row r="357" spans="6:27" x14ac:dyDescent="0.3"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</row>
    <row r="358" spans="6:27" x14ac:dyDescent="0.3"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</row>
    <row r="359" spans="6:27" x14ac:dyDescent="0.3"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</row>
    <row r="360" spans="6:27" x14ac:dyDescent="0.3"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</row>
    <row r="361" spans="6:27" x14ac:dyDescent="0.3"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</row>
    <row r="362" spans="6:27" x14ac:dyDescent="0.3"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  <c r="AA362" s="214"/>
    </row>
    <row r="363" spans="6:27" x14ac:dyDescent="0.3"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  <c r="AA363" s="214"/>
    </row>
    <row r="364" spans="6:27" x14ac:dyDescent="0.3"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  <c r="AA364" s="214"/>
    </row>
    <row r="365" spans="6:27" x14ac:dyDescent="0.3"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  <c r="AA365" s="214"/>
    </row>
    <row r="366" spans="6:27" x14ac:dyDescent="0.3"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  <c r="AA366" s="214"/>
    </row>
    <row r="367" spans="6:27" x14ac:dyDescent="0.3"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</row>
    <row r="368" spans="6:27" x14ac:dyDescent="0.3"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  <c r="AA368" s="214"/>
    </row>
    <row r="369" spans="6:27" x14ac:dyDescent="0.3"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  <c r="AA369" s="214"/>
    </row>
    <row r="370" spans="6:27" x14ac:dyDescent="0.3"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  <c r="AA370" s="214"/>
    </row>
    <row r="371" spans="6:27" x14ac:dyDescent="0.3"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  <c r="AA371" s="214"/>
    </row>
    <row r="372" spans="6:27" x14ac:dyDescent="0.3"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  <c r="AA372" s="214"/>
    </row>
    <row r="373" spans="6:27" x14ac:dyDescent="0.3"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  <c r="AA373" s="214"/>
    </row>
    <row r="374" spans="6:27" x14ac:dyDescent="0.3"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</row>
    <row r="375" spans="6:27" x14ac:dyDescent="0.3"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  <c r="AA375" s="214"/>
    </row>
    <row r="376" spans="6:27" x14ac:dyDescent="0.3"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  <c r="AA376" s="214"/>
    </row>
    <row r="377" spans="6:27" x14ac:dyDescent="0.3"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  <c r="AA377" s="214"/>
    </row>
    <row r="378" spans="6:27" x14ac:dyDescent="0.3"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  <c r="AA378" s="214"/>
    </row>
  </sheetData>
  <sheetProtection algorithmName="SHA-512" hashValue="CzZG9SI4d5SZPr8mwYRoJkyBtg1tVmRycU02NOoBKmnVtDyGf/X0Ui3v3rIKECh45HosUt2fAsKUWh+Clos2jg==" saltValue="KxF0J/Ctqus8R7fCfdiAUQ==" spinCount="100000" sheet="1" objects="1" scenarios="1"/>
  <mergeCells count="6">
    <mergeCell ref="C1:J1"/>
    <mergeCell ref="F10:I18"/>
    <mergeCell ref="F3:G3"/>
    <mergeCell ref="F4:G4"/>
    <mergeCell ref="F5:M5"/>
    <mergeCell ref="F6:M6"/>
  </mergeCells>
  <phoneticPr fontId="0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workbookViewId="0">
      <selection activeCell="C11" sqref="C11"/>
    </sheetView>
  </sheetViews>
  <sheetFormatPr baseColWidth="10" defaultColWidth="11.44140625" defaultRowHeight="15.6" x14ac:dyDescent="0.3"/>
  <cols>
    <col min="1" max="1" width="8.88671875" style="221" customWidth="1"/>
    <col min="2" max="2" width="11.44140625" style="229" customWidth="1"/>
    <col min="3" max="3" width="11.44140625" style="230" customWidth="1"/>
    <col min="4" max="4" width="1.33203125" style="221" customWidth="1"/>
    <col min="5" max="5" width="8.88671875" style="221" customWidth="1"/>
    <col min="6" max="8" width="11.44140625" style="221"/>
    <col min="9" max="9" width="21.88671875" style="221" customWidth="1"/>
    <col min="10" max="10" width="12.44140625" style="221" customWidth="1"/>
    <col min="11" max="11" width="1.88671875" style="221" customWidth="1"/>
    <col min="12" max="13" width="16.6640625" style="221" customWidth="1"/>
    <col min="14" max="20" width="11.44140625" style="221"/>
    <col min="21" max="46" width="11.44140625" style="214"/>
    <col min="47" max="16384" width="11.44140625" style="221"/>
  </cols>
  <sheetData>
    <row r="1" spans="1:20" s="214" customFormat="1" ht="96" customHeight="1" x14ac:dyDescent="0.3">
      <c r="A1" s="250"/>
      <c r="B1" s="250"/>
      <c r="C1" s="320" t="s">
        <v>179</v>
      </c>
      <c r="D1" s="320"/>
      <c r="E1" s="320"/>
      <c r="F1" s="320"/>
      <c r="G1" s="320"/>
      <c r="H1" s="320"/>
      <c r="I1" s="320"/>
      <c r="J1" s="320"/>
      <c r="K1" s="314"/>
      <c r="L1" s="250"/>
      <c r="M1" s="250"/>
      <c r="N1" s="250"/>
    </row>
    <row r="2" spans="1:20" s="214" customFormat="1" ht="26.4" thickBot="1" x14ac:dyDescent="0.55000000000000004">
      <c r="A2" s="258" t="s">
        <v>46</v>
      </c>
      <c r="B2" s="259"/>
      <c r="C2" s="217"/>
      <c r="D2" s="218"/>
      <c r="E2" s="218"/>
    </row>
    <row r="3" spans="1:20" s="214" customFormat="1" ht="16.8" thickTop="1" thickBot="1" x14ac:dyDescent="0.35">
      <c r="B3" s="215"/>
      <c r="C3" s="216"/>
      <c r="F3" s="341" t="s">
        <v>174</v>
      </c>
      <c r="G3" s="342"/>
      <c r="H3" s="256" t="e">
        <f>'Cut-off 5 copies'!AD113</f>
        <v>#DIV/0!</v>
      </c>
      <c r="I3" s="310" t="s">
        <v>151</v>
      </c>
    </row>
    <row r="4" spans="1:20" s="214" customFormat="1" ht="16.2" thickTop="1" x14ac:dyDescent="0.3">
      <c r="A4" s="262" t="s">
        <v>1</v>
      </c>
      <c r="B4" s="263"/>
      <c r="C4" s="312"/>
      <c r="D4" s="219"/>
      <c r="E4" s="219"/>
      <c r="F4" s="340"/>
      <c r="G4" s="340"/>
      <c r="H4" s="220"/>
      <c r="I4" s="220"/>
      <c r="J4" s="220"/>
    </row>
    <row r="5" spans="1:20" x14ac:dyDescent="0.3">
      <c r="A5" s="262" t="s">
        <v>2</v>
      </c>
      <c r="B5" s="263"/>
      <c r="C5" s="264"/>
      <c r="D5" s="219"/>
      <c r="E5" s="219"/>
      <c r="F5" s="339" t="s">
        <v>150</v>
      </c>
      <c r="G5" s="339"/>
      <c r="H5" s="339"/>
      <c r="I5" s="339"/>
      <c r="J5" s="339"/>
      <c r="K5" s="339"/>
      <c r="L5" s="339"/>
      <c r="M5" s="339"/>
      <c r="N5" s="214"/>
      <c r="O5" s="214"/>
      <c r="P5" s="214"/>
      <c r="Q5" s="214"/>
      <c r="R5" s="214"/>
      <c r="S5" s="214"/>
      <c r="T5" s="214"/>
    </row>
    <row r="6" spans="1:20" x14ac:dyDescent="0.3">
      <c r="A6" s="262" t="s">
        <v>3</v>
      </c>
      <c r="B6" s="263"/>
      <c r="C6" s="311"/>
      <c r="D6" s="219"/>
      <c r="E6" s="219"/>
      <c r="F6" s="339" t="s">
        <v>153</v>
      </c>
      <c r="G6" s="339"/>
      <c r="H6" s="339"/>
      <c r="I6" s="339"/>
      <c r="J6" s="339"/>
      <c r="K6" s="339"/>
      <c r="L6" s="339"/>
      <c r="M6" s="339"/>
      <c r="N6" s="214"/>
      <c r="O6" s="214"/>
      <c r="P6" s="214"/>
      <c r="Q6" s="214"/>
      <c r="R6" s="214"/>
      <c r="S6" s="214"/>
      <c r="T6" s="214"/>
    </row>
    <row r="7" spans="1:20" x14ac:dyDescent="0.3">
      <c r="A7" s="262" t="s">
        <v>4</v>
      </c>
      <c r="B7" s="263"/>
      <c r="C7" s="264"/>
      <c r="D7" s="219"/>
      <c r="E7" s="219"/>
      <c r="F7" s="261" t="s">
        <v>154</v>
      </c>
      <c r="G7" s="260"/>
      <c r="H7" s="261"/>
      <c r="I7" s="261"/>
      <c r="J7" s="261"/>
      <c r="K7" s="261"/>
      <c r="L7" s="261"/>
      <c r="M7" s="261"/>
      <c r="N7" s="236"/>
      <c r="O7" s="236"/>
      <c r="P7" s="236"/>
      <c r="Q7" s="236"/>
      <c r="R7" s="236"/>
      <c r="S7" s="214"/>
      <c r="T7" s="214"/>
    </row>
    <row r="8" spans="1:20" s="214" customFormat="1" ht="16.2" thickBot="1" x14ac:dyDescent="0.35">
      <c r="A8" s="222"/>
      <c r="B8" s="217"/>
      <c r="C8" s="217"/>
      <c r="D8" s="219"/>
      <c r="F8" s="261" t="s">
        <v>152</v>
      </c>
      <c r="G8" s="260"/>
      <c r="H8" s="260"/>
      <c r="I8" s="260"/>
      <c r="J8" s="260"/>
      <c r="K8" s="260"/>
      <c r="L8" s="260"/>
      <c r="M8" s="260"/>
    </row>
    <row r="9" spans="1:20" ht="16.2" thickBot="1" x14ac:dyDescent="0.35">
      <c r="A9" s="223" t="s">
        <v>5</v>
      </c>
      <c r="B9" s="224"/>
      <c r="C9" s="225"/>
      <c r="D9" s="219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1:20" ht="27" customHeight="1" thickBot="1" x14ac:dyDescent="0.35">
      <c r="A10" s="226" t="s">
        <v>6</v>
      </c>
      <c r="B10" s="227" t="s">
        <v>7</v>
      </c>
      <c r="C10" s="228" t="s">
        <v>8</v>
      </c>
      <c r="D10" s="219"/>
      <c r="E10" s="214"/>
      <c r="F10" s="330" t="s">
        <v>177</v>
      </c>
      <c r="G10" s="331"/>
      <c r="H10" s="331"/>
      <c r="I10" s="332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</row>
    <row r="11" spans="1:20" x14ac:dyDescent="0.3">
      <c r="A11" s="269" t="s">
        <v>10</v>
      </c>
      <c r="B11" s="270">
        <v>640</v>
      </c>
      <c r="C11" s="247"/>
      <c r="D11" s="219"/>
      <c r="E11" s="214"/>
      <c r="F11" s="333"/>
      <c r="G11" s="334"/>
      <c r="H11" s="334"/>
      <c r="I11" s="335"/>
      <c r="J11" s="214"/>
      <c r="K11" s="234" t="s">
        <v>180</v>
      </c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0" x14ac:dyDescent="0.3">
      <c r="A12" s="271" t="s">
        <v>9</v>
      </c>
      <c r="B12" s="272">
        <v>640</v>
      </c>
      <c r="C12" s="247"/>
      <c r="D12" s="219"/>
      <c r="E12" s="214"/>
      <c r="F12" s="333"/>
      <c r="G12" s="334"/>
      <c r="H12" s="334"/>
      <c r="I12" s="335"/>
      <c r="J12" s="214"/>
      <c r="K12" s="234" t="s">
        <v>181</v>
      </c>
      <c r="L12" s="214"/>
      <c r="M12" s="214"/>
      <c r="N12" s="214"/>
      <c r="O12" s="214"/>
      <c r="P12" s="214"/>
      <c r="Q12" s="214"/>
      <c r="R12" s="214"/>
      <c r="S12" s="214"/>
      <c r="T12" s="214"/>
    </row>
    <row r="13" spans="1:20" x14ac:dyDescent="0.3">
      <c r="A13" s="271" t="s">
        <v>11</v>
      </c>
      <c r="B13" s="272">
        <v>640</v>
      </c>
      <c r="C13" s="247"/>
      <c r="D13" s="219"/>
      <c r="E13" s="214"/>
      <c r="F13" s="333"/>
      <c r="G13" s="334"/>
      <c r="H13" s="334"/>
      <c r="I13" s="335"/>
      <c r="J13" s="214"/>
      <c r="K13" s="234" t="s">
        <v>182</v>
      </c>
      <c r="L13" s="214"/>
      <c r="M13" s="214"/>
      <c r="N13" s="214"/>
      <c r="O13" s="214"/>
      <c r="P13" s="214"/>
      <c r="Q13" s="214"/>
      <c r="R13" s="214"/>
      <c r="S13" s="214"/>
      <c r="T13" s="214"/>
    </row>
    <row r="14" spans="1:20" x14ac:dyDescent="0.3">
      <c r="A14" s="267" t="s">
        <v>13</v>
      </c>
      <c r="B14" s="268">
        <v>160</v>
      </c>
      <c r="C14" s="247"/>
      <c r="D14" s="219"/>
      <c r="E14" s="214"/>
      <c r="F14" s="333"/>
      <c r="G14" s="334"/>
      <c r="H14" s="334"/>
      <c r="I14" s="335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</row>
    <row r="15" spans="1:20" ht="17.25" customHeight="1" x14ac:dyDescent="0.3">
      <c r="A15" s="267" t="s">
        <v>15</v>
      </c>
      <c r="B15" s="268">
        <v>160</v>
      </c>
      <c r="C15" s="247"/>
      <c r="D15" s="219"/>
      <c r="E15" s="214"/>
      <c r="F15" s="333"/>
      <c r="G15" s="334"/>
      <c r="H15" s="334"/>
      <c r="I15" s="335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ht="17.25" customHeight="1" x14ac:dyDescent="0.3">
      <c r="A16" s="267" t="s">
        <v>17</v>
      </c>
      <c r="B16" s="268">
        <v>160</v>
      </c>
      <c r="C16" s="247"/>
      <c r="D16" s="219"/>
      <c r="E16" s="214"/>
      <c r="F16" s="333"/>
      <c r="G16" s="334"/>
      <c r="H16" s="334"/>
      <c r="I16" s="335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</row>
    <row r="17" spans="1:20" ht="17.25" customHeight="1" x14ac:dyDescent="0.3">
      <c r="A17" s="265" t="s">
        <v>18</v>
      </c>
      <c r="B17" s="266">
        <v>40</v>
      </c>
      <c r="C17" s="247"/>
      <c r="D17" s="219"/>
      <c r="E17" s="214"/>
      <c r="F17" s="333"/>
      <c r="G17" s="334"/>
      <c r="H17" s="334"/>
      <c r="I17" s="335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ht="17.25" customHeight="1" thickBot="1" x14ac:dyDescent="0.35">
      <c r="A18" s="265" t="s">
        <v>19</v>
      </c>
      <c r="B18" s="266">
        <v>40</v>
      </c>
      <c r="C18" s="247"/>
      <c r="D18" s="219"/>
      <c r="E18" s="214"/>
      <c r="F18" s="336"/>
      <c r="G18" s="337"/>
      <c r="H18" s="337"/>
      <c r="I18" s="338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</row>
    <row r="19" spans="1:20" ht="16.2" thickBot="1" x14ac:dyDescent="0.35">
      <c r="A19" s="273" t="s">
        <v>20</v>
      </c>
      <c r="B19" s="274">
        <v>40</v>
      </c>
      <c r="C19" s="247"/>
      <c r="D19" s="219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</row>
    <row r="20" spans="1:20" x14ac:dyDescent="0.3">
      <c r="A20" s="271" t="s">
        <v>12</v>
      </c>
      <c r="B20" s="272">
        <v>640</v>
      </c>
      <c r="C20" s="247"/>
      <c r="D20" s="219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</row>
    <row r="21" spans="1:20" x14ac:dyDescent="0.3">
      <c r="A21" s="271" t="s">
        <v>21</v>
      </c>
      <c r="B21" s="272">
        <v>640</v>
      </c>
      <c r="C21" s="247"/>
      <c r="D21" s="219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</row>
    <row r="22" spans="1:20" x14ac:dyDescent="0.3">
      <c r="A22" s="271" t="s">
        <v>22</v>
      </c>
      <c r="B22" s="272">
        <v>640</v>
      </c>
      <c r="C22" s="247"/>
      <c r="D22" s="219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</row>
    <row r="23" spans="1:20" x14ac:dyDescent="0.3">
      <c r="A23" s="267" t="s">
        <v>23</v>
      </c>
      <c r="B23" s="268">
        <v>160</v>
      </c>
      <c r="C23" s="247"/>
      <c r="D23" s="219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</row>
    <row r="24" spans="1:20" x14ac:dyDescent="0.3">
      <c r="A24" s="267" t="s">
        <v>24</v>
      </c>
      <c r="B24" s="268">
        <v>160</v>
      </c>
      <c r="C24" s="247"/>
      <c r="D24" s="219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</row>
    <row r="25" spans="1:20" x14ac:dyDescent="0.3">
      <c r="A25" s="267" t="s">
        <v>25</v>
      </c>
      <c r="B25" s="268">
        <v>160</v>
      </c>
      <c r="C25" s="247"/>
      <c r="D25" s="219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</row>
    <row r="26" spans="1:20" x14ac:dyDescent="0.3">
      <c r="A26" s="265" t="s">
        <v>26</v>
      </c>
      <c r="B26" s="266">
        <v>40</v>
      </c>
      <c r="C26" s="247"/>
      <c r="D26" s="219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</row>
    <row r="27" spans="1:20" x14ac:dyDescent="0.3">
      <c r="A27" s="265" t="s">
        <v>27</v>
      </c>
      <c r="B27" s="266">
        <v>40</v>
      </c>
      <c r="C27" s="247"/>
      <c r="D27" s="219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</row>
    <row r="28" spans="1:20" ht="16.2" thickBot="1" x14ac:dyDescent="0.35">
      <c r="A28" s="265" t="s">
        <v>28</v>
      </c>
      <c r="B28" s="266">
        <v>40</v>
      </c>
      <c r="C28" s="247"/>
      <c r="D28" s="219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</row>
    <row r="29" spans="1:20" x14ac:dyDescent="0.3">
      <c r="A29" s="269" t="s">
        <v>14</v>
      </c>
      <c r="B29" s="270">
        <v>640</v>
      </c>
      <c r="C29" s="247"/>
      <c r="D29" s="219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</row>
    <row r="30" spans="1:20" x14ac:dyDescent="0.3">
      <c r="A30" s="271" t="s">
        <v>29</v>
      </c>
      <c r="B30" s="272">
        <v>640</v>
      </c>
      <c r="C30" s="247"/>
      <c r="D30" s="219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</row>
    <row r="31" spans="1:20" x14ac:dyDescent="0.3">
      <c r="A31" s="271" t="s">
        <v>30</v>
      </c>
      <c r="B31" s="272">
        <v>640</v>
      </c>
      <c r="C31" s="247"/>
      <c r="D31" s="219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0" x14ac:dyDescent="0.3">
      <c r="A32" s="267" t="s">
        <v>31</v>
      </c>
      <c r="B32" s="268">
        <v>160</v>
      </c>
      <c r="C32" s="247"/>
      <c r="D32" s="219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x14ac:dyDescent="0.3">
      <c r="A33" s="267" t="s">
        <v>32</v>
      </c>
      <c r="B33" s="268">
        <v>160</v>
      </c>
      <c r="C33" s="247"/>
      <c r="D33" s="219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x14ac:dyDescent="0.3">
      <c r="A34" s="267" t="s">
        <v>33</v>
      </c>
      <c r="B34" s="268">
        <v>160</v>
      </c>
      <c r="C34" s="247"/>
      <c r="D34" s="219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</row>
    <row r="35" spans="1:20" x14ac:dyDescent="0.3">
      <c r="A35" s="265" t="s">
        <v>34</v>
      </c>
      <c r="B35" s="266">
        <v>40</v>
      </c>
      <c r="C35" s="247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x14ac:dyDescent="0.3">
      <c r="A36" s="265" t="s">
        <v>35</v>
      </c>
      <c r="B36" s="266">
        <v>40</v>
      </c>
      <c r="C36" s="247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6.2" thickBot="1" x14ac:dyDescent="0.35">
      <c r="A37" s="265" t="s">
        <v>36</v>
      </c>
      <c r="B37" s="266">
        <v>40</v>
      </c>
      <c r="C37" s="247"/>
      <c r="D37" s="21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x14ac:dyDescent="0.3">
      <c r="A38" s="269" t="s">
        <v>16</v>
      </c>
      <c r="B38" s="270">
        <v>640</v>
      </c>
      <c r="C38" s="247"/>
      <c r="D38" s="21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x14ac:dyDescent="0.3">
      <c r="A39" s="271" t="s">
        <v>37</v>
      </c>
      <c r="B39" s="272">
        <v>640</v>
      </c>
      <c r="C39" s="247"/>
      <c r="D39" s="21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3">
      <c r="A40" s="271" t="s">
        <v>38</v>
      </c>
      <c r="B40" s="272">
        <v>640</v>
      </c>
      <c r="C40" s="247"/>
      <c r="D40" s="21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0" x14ac:dyDescent="0.3">
      <c r="A41" s="267" t="s">
        <v>39</v>
      </c>
      <c r="B41" s="268">
        <v>160</v>
      </c>
      <c r="C41" s="247"/>
      <c r="D41" s="21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</row>
    <row r="42" spans="1:20" x14ac:dyDescent="0.3">
      <c r="A42" s="267" t="s">
        <v>40</v>
      </c>
      <c r="B42" s="268">
        <v>160</v>
      </c>
      <c r="C42" s="247"/>
      <c r="D42" s="21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</row>
    <row r="43" spans="1:20" x14ac:dyDescent="0.3">
      <c r="A43" s="267" t="s">
        <v>41</v>
      </c>
      <c r="B43" s="268">
        <v>160</v>
      </c>
      <c r="C43" s="247"/>
      <c r="D43" s="21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</row>
    <row r="44" spans="1:20" x14ac:dyDescent="0.3">
      <c r="A44" s="265" t="s">
        <v>42</v>
      </c>
      <c r="B44" s="266">
        <v>40</v>
      </c>
      <c r="C44" s="247"/>
      <c r="D44" s="21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</row>
    <row r="45" spans="1:20" x14ac:dyDescent="0.3">
      <c r="A45" s="265" t="s">
        <v>43</v>
      </c>
      <c r="B45" s="266">
        <v>40</v>
      </c>
      <c r="C45" s="247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6" spans="1:20" ht="16.2" thickBot="1" x14ac:dyDescent="0.35">
      <c r="A46" s="273" t="s">
        <v>44</v>
      </c>
      <c r="B46" s="274">
        <v>40</v>
      </c>
      <c r="C46" s="247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</row>
    <row r="47" spans="1:20" s="214" customFormat="1" ht="14.4" x14ac:dyDescent="0.3"/>
    <row r="48" spans="1:20" s="214" customFormat="1" ht="14.4" x14ac:dyDescent="0.3"/>
    <row r="49" s="214" customFormat="1" ht="14.4" x14ac:dyDescent="0.3"/>
    <row r="50" s="214" customFormat="1" ht="14.4" x14ac:dyDescent="0.3"/>
    <row r="51" s="214" customFormat="1" ht="14.4" x14ac:dyDescent="0.3"/>
    <row r="52" s="214" customFormat="1" ht="14.4" x14ac:dyDescent="0.3"/>
    <row r="53" s="214" customFormat="1" ht="14.4" x14ac:dyDescent="0.3"/>
    <row r="54" s="214" customFormat="1" ht="14.4" x14ac:dyDescent="0.3"/>
    <row r="55" s="214" customFormat="1" ht="14.4" x14ac:dyDescent="0.3"/>
    <row r="56" s="214" customFormat="1" ht="14.4" x14ac:dyDescent="0.3"/>
    <row r="57" s="214" customFormat="1" ht="14.4" x14ac:dyDescent="0.3"/>
    <row r="58" s="214" customFormat="1" ht="14.4" x14ac:dyDescent="0.3"/>
    <row r="59" s="214" customFormat="1" ht="14.4" x14ac:dyDescent="0.3"/>
    <row r="60" s="214" customFormat="1" ht="14.4" x14ac:dyDescent="0.3"/>
    <row r="61" s="214" customFormat="1" ht="14.4" x14ac:dyDescent="0.3"/>
    <row r="62" s="214" customFormat="1" ht="14.4" x14ac:dyDescent="0.3"/>
    <row r="63" s="214" customFormat="1" ht="14.4" x14ac:dyDescent="0.3"/>
    <row r="64" s="214" customFormat="1" ht="14.4" x14ac:dyDescent="0.3"/>
    <row r="65" spans="2:3" s="214" customFormat="1" ht="14.4" x14ac:dyDescent="0.3"/>
    <row r="66" spans="2:3" s="214" customFormat="1" ht="14.4" x14ac:dyDescent="0.3"/>
    <row r="67" spans="2:3" s="214" customFormat="1" ht="14.4" x14ac:dyDescent="0.3"/>
    <row r="68" spans="2:3" s="214" customFormat="1" ht="14.4" x14ac:dyDescent="0.3"/>
    <row r="69" spans="2:3" s="214" customFormat="1" ht="14.4" x14ac:dyDescent="0.3"/>
    <row r="70" spans="2:3" s="214" customFormat="1" x14ac:dyDescent="0.3">
      <c r="B70" s="215"/>
      <c r="C70" s="216"/>
    </row>
    <row r="71" spans="2:3" s="214" customFormat="1" x14ac:dyDescent="0.3">
      <c r="B71" s="215"/>
      <c r="C71" s="216"/>
    </row>
    <row r="72" spans="2:3" s="214" customFormat="1" x14ac:dyDescent="0.3">
      <c r="B72" s="215"/>
      <c r="C72" s="216"/>
    </row>
    <row r="73" spans="2:3" s="214" customFormat="1" x14ac:dyDescent="0.3">
      <c r="B73" s="215"/>
      <c r="C73" s="216"/>
    </row>
    <row r="74" spans="2:3" s="214" customFormat="1" x14ac:dyDescent="0.3">
      <c r="B74" s="215"/>
      <c r="C74" s="216"/>
    </row>
    <row r="75" spans="2:3" s="214" customFormat="1" x14ac:dyDescent="0.3">
      <c r="B75" s="215"/>
      <c r="C75" s="216"/>
    </row>
    <row r="76" spans="2:3" s="214" customFormat="1" x14ac:dyDescent="0.3">
      <c r="B76" s="215"/>
      <c r="C76" s="216"/>
    </row>
    <row r="77" spans="2:3" s="214" customFormat="1" x14ac:dyDescent="0.3">
      <c r="B77" s="215"/>
      <c r="C77" s="216"/>
    </row>
  </sheetData>
  <sheetProtection algorithmName="SHA-512" hashValue="HBraCokMb/u1fDE7SpXSO5JALJ8Fn2M1ef8G98PBmomFT0AxA/krXm8TLnwpjfQzuBlRjanYUFFxVdHEXaQn9A==" saltValue="itAjIsq18SKyzyl85Bfkow==" spinCount="100000" sheet="1" objects="1" scenarios="1"/>
  <mergeCells count="6">
    <mergeCell ref="C1:J1"/>
    <mergeCell ref="F10:I18"/>
    <mergeCell ref="F3:G3"/>
    <mergeCell ref="F4:G4"/>
    <mergeCell ref="F5:M5"/>
    <mergeCell ref="F6:M6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opLeftCell="A7" workbookViewId="0">
      <selection activeCell="J24" sqref="J24"/>
    </sheetView>
  </sheetViews>
  <sheetFormatPr baseColWidth="10" defaultColWidth="11.44140625" defaultRowHeight="15.6" x14ac:dyDescent="0.3"/>
  <cols>
    <col min="1" max="1" width="8.88671875" style="221" customWidth="1"/>
    <col min="2" max="2" width="11.44140625" style="229" customWidth="1"/>
    <col min="3" max="3" width="11.44140625" style="230" customWidth="1"/>
    <col min="4" max="4" width="1.33203125" style="214" customWidth="1"/>
    <col min="5" max="5" width="8.88671875" style="214" customWidth="1"/>
    <col min="6" max="8" width="11.44140625" style="221"/>
    <col min="9" max="9" width="22.109375" style="221" customWidth="1"/>
    <col min="10" max="10" width="12.21875" style="221" customWidth="1"/>
    <col min="11" max="11" width="8.88671875" style="221" customWidth="1"/>
    <col min="12" max="13" width="16.6640625" style="221" customWidth="1"/>
    <col min="14" max="20" width="11.44140625" style="221"/>
    <col min="21" max="37" width="11.44140625" style="214"/>
    <col min="38" max="16384" width="11.44140625" style="221"/>
  </cols>
  <sheetData>
    <row r="1" spans="1:59" s="214" customFormat="1" ht="96" customHeight="1" x14ac:dyDescent="0.3">
      <c r="A1" s="250"/>
      <c r="B1" s="250"/>
      <c r="C1" s="320" t="s">
        <v>179</v>
      </c>
      <c r="D1" s="320"/>
      <c r="E1" s="320"/>
      <c r="F1" s="320"/>
      <c r="G1" s="320"/>
      <c r="H1" s="320"/>
      <c r="I1" s="320"/>
      <c r="J1" s="320"/>
      <c r="K1" s="314"/>
      <c r="L1" s="250"/>
      <c r="M1" s="250"/>
      <c r="N1" s="250"/>
    </row>
    <row r="2" spans="1:59" ht="26.4" thickBot="1" x14ac:dyDescent="0.55000000000000004">
      <c r="A2" s="258" t="s">
        <v>47</v>
      </c>
      <c r="B2" s="259"/>
      <c r="C2" s="231"/>
      <c r="D2" s="218"/>
      <c r="E2" s="218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</row>
    <row r="3" spans="1:59" ht="16.8" thickTop="1" thickBot="1" x14ac:dyDescent="0.35">
      <c r="A3" s="214"/>
      <c r="B3" s="215"/>
      <c r="C3" s="216"/>
      <c r="F3" s="341" t="s">
        <v>174</v>
      </c>
      <c r="G3" s="342"/>
      <c r="H3" s="256" t="e">
        <f>'Cut-off 5 copies'!AD113</f>
        <v>#DIV/0!</v>
      </c>
      <c r="I3" s="257" t="s">
        <v>151</v>
      </c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59" ht="16.2" thickTop="1" x14ac:dyDescent="0.3">
      <c r="A4" s="262" t="s">
        <v>1</v>
      </c>
      <c r="B4" s="263"/>
      <c r="C4" s="312"/>
      <c r="D4" s="219"/>
      <c r="E4" s="219"/>
      <c r="F4" s="340"/>
      <c r="G4" s="340"/>
      <c r="H4" s="220"/>
      <c r="I4" s="220"/>
      <c r="J4" s="220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59" x14ac:dyDescent="0.3">
      <c r="A5" s="262" t="s">
        <v>2</v>
      </c>
      <c r="B5" s="263"/>
      <c r="C5" s="264"/>
      <c r="D5" s="219"/>
      <c r="E5" s="219"/>
      <c r="F5" s="339" t="s">
        <v>150</v>
      </c>
      <c r="G5" s="339"/>
      <c r="H5" s="339"/>
      <c r="I5" s="339"/>
      <c r="J5" s="339"/>
      <c r="K5" s="339"/>
      <c r="L5" s="339"/>
      <c r="M5" s="339"/>
      <c r="N5" s="214"/>
      <c r="O5" s="214"/>
      <c r="P5" s="214"/>
      <c r="Q5" s="214"/>
      <c r="R5" s="214"/>
      <c r="S5" s="214"/>
      <c r="T5" s="214"/>
    </row>
    <row r="6" spans="1:59" x14ac:dyDescent="0.3">
      <c r="A6" s="262" t="s">
        <v>3</v>
      </c>
      <c r="B6" s="263"/>
      <c r="C6" s="311"/>
      <c r="D6" s="219"/>
      <c r="E6" s="219"/>
      <c r="F6" s="339" t="s">
        <v>153</v>
      </c>
      <c r="G6" s="339"/>
      <c r="H6" s="339"/>
      <c r="I6" s="339"/>
      <c r="J6" s="339"/>
      <c r="K6" s="339"/>
      <c r="L6" s="339"/>
      <c r="M6" s="339"/>
      <c r="N6" s="214"/>
      <c r="O6" s="214"/>
      <c r="P6" s="214"/>
      <c r="Q6" s="214"/>
      <c r="R6" s="214"/>
      <c r="S6" s="214"/>
      <c r="T6" s="214"/>
    </row>
    <row r="7" spans="1:59" x14ac:dyDescent="0.3">
      <c r="A7" s="262" t="s">
        <v>4</v>
      </c>
      <c r="B7" s="263"/>
      <c r="C7" s="264"/>
      <c r="D7" s="219"/>
      <c r="E7" s="219"/>
      <c r="F7" s="261" t="s">
        <v>154</v>
      </c>
      <c r="G7" s="260"/>
      <c r="H7" s="261"/>
      <c r="I7" s="261"/>
      <c r="J7" s="261"/>
      <c r="K7" s="261"/>
      <c r="L7" s="261"/>
      <c r="M7" s="261"/>
      <c r="N7" s="236"/>
      <c r="O7" s="236"/>
      <c r="P7" s="236"/>
      <c r="Q7" s="236"/>
      <c r="R7" s="236"/>
      <c r="S7" s="214"/>
      <c r="T7" s="214"/>
    </row>
    <row r="8" spans="1:59" s="214" customFormat="1" ht="16.2" thickBot="1" x14ac:dyDescent="0.35">
      <c r="A8" s="222"/>
      <c r="B8" s="217"/>
      <c r="C8" s="217"/>
      <c r="D8" s="219"/>
      <c r="F8" s="261" t="s">
        <v>152</v>
      </c>
      <c r="G8" s="260"/>
      <c r="H8" s="260"/>
      <c r="I8" s="260"/>
      <c r="J8" s="260"/>
      <c r="K8" s="260"/>
      <c r="L8" s="260"/>
      <c r="M8" s="260"/>
    </row>
    <row r="9" spans="1:59" ht="16.2" thickBot="1" x14ac:dyDescent="0.35">
      <c r="A9" s="223" t="s">
        <v>5</v>
      </c>
      <c r="B9" s="224"/>
      <c r="C9" s="225"/>
      <c r="D9" s="219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AL9" s="214"/>
      <c r="AM9" s="214"/>
      <c r="AN9" s="214"/>
      <c r="AO9" s="214"/>
      <c r="AP9" s="214"/>
      <c r="AQ9" s="214"/>
      <c r="AR9" s="214"/>
      <c r="AS9" s="214"/>
    </row>
    <row r="10" spans="1:59" ht="27" customHeight="1" thickBot="1" x14ac:dyDescent="0.35">
      <c r="A10" s="226" t="s">
        <v>6</v>
      </c>
      <c r="B10" s="227" t="s">
        <v>7</v>
      </c>
      <c r="C10" s="228" t="s">
        <v>8</v>
      </c>
      <c r="D10" s="219"/>
      <c r="F10" s="330" t="s">
        <v>177</v>
      </c>
      <c r="G10" s="331"/>
      <c r="H10" s="331"/>
      <c r="I10" s="332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AL10" s="214"/>
      <c r="AM10" s="214"/>
      <c r="AN10" s="214"/>
      <c r="AO10" s="214"/>
      <c r="AP10" s="214"/>
      <c r="AQ10" s="214"/>
      <c r="AR10" s="214"/>
      <c r="AS10" s="214"/>
    </row>
    <row r="11" spans="1:59" x14ac:dyDescent="0.3">
      <c r="A11" s="269" t="s">
        <v>10</v>
      </c>
      <c r="B11" s="270">
        <v>640</v>
      </c>
      <c r="C11" s="247"/>
      <c r="D11" s="219"/>
      <c r="F11" s="333"/>
      <c r="G11" s="334"/>
      <c r="H11" s="334"/>
      <c r="I11" s="335"/>
      <c r="J11" s="214"/>
      <c r="K11" s="234" t="s">
        <v>180</v>
      </c>
      <c r="L11" s="214"/>
      <c r="M11" s="214"/>
      <c r="N11" s="214"/>
      <c r="O11" s="214"/>
      <c r="P11" s="214"/>
      <c r="Q11" s="214"/>
      <c r="R11" s="214"/>
      <c r="S11" s="214"/>
      <c r="T11" s="214"/>
      <c r="AL11" s="214"/>
      <c r="AM11" s="214"/>
      <c r="AN11" s="214"/>
      <c r="AO11" s="214"/>
      <c r="AP11" s="214"/>
      <c r="AQ11" s="214"/>
      <c r="AR11" s="214"/>
      <c r="AS11" s="214"/>
    </row>
    <row r="12" spans="1:59" x14ac:dyDescent="0.3">
      <c r="A12" s="271" t="s">
        <v>9</v>
      </c>
      <c r="B12" s="272">
        <v>640</v>
      </c>
      <c r="C12" s="247"/>
      <c r="D12" s="219"/>
      <c r="F12" s="333"/>
      <c r="G12" s="334"/>
      <c r="H12" s="334"/>
      <c r="I12" s="335"/>
      <c r="J12" s="214"/>
      <c r="K12" s="234" t="s">
        <v>181</v>
      </c>
      <c r="L12" s="214"/>
      <c r="M12" s="214"/>
      <c r="N12" s="214"/>
      <c r="O12" s="214"/>
      <c r="P12" s="214"/>
      <c r="Q12" s="214"/>
      <c r="R12" s="214"/>
      <c r="S12" s="214"/>
      <c r="T12" s="214"/>
      <c r="AL12" s="214"/>
      <c r="AM12" s="214"/>
      <c r="AN12" s="214"/>
      <c r="AO12" s="214"/>
      <c r="AP12" s="214"/>
      <c r="AQ12" s="214"/>
      <c r="AR12" s="214"/>
      <c r="AS12" s="214"/>
    </row>
    <row r="13" spans="1:59" x14ac:dyDescent="0.3">
      <c r="A13" s="271" t="s">
        <v>11</v>
      </c>
      <c r="B13" s="272">
        <v>640</v>
      </c>
      <c r="C13" s="247"/>
      <c r="D13" s="219"/>
      <c r="F13" s="333"/>
      <c r="G13" s="334"/>
      <c r="H13" s="334"/>
      <c r="I13" s="335"/>
      <c r="J13" s="214"/>
      <c r="K13" s="234" t="s">
        <v>182</v>
      </c>
      <c r="L13" s="214"/>
      <c r="M13" s="214"/>
      <c r="N13" s="214"/>
      <c r="O13" s="214"/>
      <c r="P13" s="214"/>
      <c r="Q13" s="214"/>
      <c r="R13" s="214"/>
      <c r="S13" s="214"/>
      <c r="T13" s="214"/>
      <c r="AL13" s="214"/>
      <c r="AM13" s="214"/>
      <c r="AN13" s="214"/>
      <c r="AO13" s="214"/>
      <c r="AP13" s="214"/>
      <c r="AQ13" s="214"/>
      <c r="AR13" s="214"/>
      <c r="AS13" s="214"/>
    </row>
    <row r="14" spans="1:59" x14ac:dyDescent="0.3">
      <c r="A14" s="267" t="s">
        <v>13</v>
      </c>
      <c r="B14" s="268">
        <v>160</v>
      </c>
      <c r="C14" s="247"/>
      <c r="D14" s="219"/>
      <c r="F14" s="333"/>
      <c r="G14" s="334"/>
      <c r="H14" s="334"/>
      <c r="I14" s="335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AL14" s="214"/>
      <c r="AM14" s="214"/>
      <c r="AN14" s="214"/>
      <c r="AO14" s="214"/>
      <c r="AP14" s="214"/>
      <c r="AQ14" s="214"/>
      <c r="AR14" s="214"/>
      <c r="AS14" s="214"/>
    </row>
    <row r="15" spans="1:59" ht="17.25" customHeight="1" x14ac:dyDescent="0.3">
      <c r="A15" s="267" t="s">
        <v>15</v>
      </c>
      <c r="B15" s="268">
        <v>160</v>
      </c>
      <c r="C15" s="247"/>
      <c r="D15" s="219"/>
      <c r="F15" s="333"/>
      <c r="G15" s="334"/>
      <c r="H15" s="334"/>
      <c r="I15" s="335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AL15" s="214"/>
      <c r="AM15" s="214"/>
      <c r="AN15" s="214"/>
      <c r="AO15" s="214"/>
      <c r="AP15" s="214"/>
      <c r="AQ15" s="214"/>
      <c r="AR15" s="214"/>
      <c r="AS15" s="214"/>
    </row>
    <row r="16" spans="1:59" ht="17.25" customHeight="1" x14ac:dyDescent="0.3">
      <c r="A16" s="267" t="s">
        <v>17</v>
      </c>
      <c r="B16" s="268">
        <v>160</v>
      </c>
      <c r="C16" s="247"/>
      <c r="D16" s="219"/>
      <c r="F16" s="333"/>
      <c r="G16" s="334"/>
      <c r="H16" s="334"/>
      <c r="I16" s="335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AL16" s="214"/>
      <c r="AM16" s="214"/>
      <c r="AN16" s="214"/>
      <c r="AO16" s="214"/>
      <c r="AP16" s="214"/>
      <c r="AQ16" s="214"/>
      <c r="AR16" s="214"/>
      <c r="AS16" s="214"/>
    </row>
    <row r="17" spans="1:45" ht="17.25" customHeight="1" x14ac:dyDescent="0.3">
      <c r="A17" s="265" t="s">
        <v>18</v>
      </c>
      <c r="B17" s="266">
        <v>40</v>
      </c>
      <c r="C17" s="247"/>
      <c r="D17" s="219"/>
      <c r="F17" s="333"/>
      <c r="G17" s="334"/>
      <c r="H17" s="334"/>
      <c r="I17" s="335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AL17" s="214"/>
      <c r="AM17" s="214"/>
      <c r="AN17" s="214"/>
      <c r="AO17" s="214"/>
      <c r="AP17" s="214"/>
      <c r="AQ17" s="214"/>
      <c r="AR17" s="214"/>
      <c r="AS17" s="214"/>
    </row>
    <row r="18" spans="1:45" ht="17.25" customHeight="1" thickBot="1" x14ac:dyDescent="0.35">
      <c r="A18" s="265" t="s">
        <v>19</v>
      </c>
      <c r="B18" s="266">
        <v>40</v>
      </c>
      <c r="C18" s="247"/>
      <c r="D18" s="219"/>
      <c r="F18" s="336"/>
      <c r="G18" s="337"/>
      <c r="H18" s="337"/>
      <c r="I18" s="338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AL18" s="214"/>
      <c r="AM18" s="214"/>
      <c r="AN18" s="214"/>
      <c r="AO18" s="214"/>
      <c r="AP18" s="214"/>
      <c r="AQ18" s="214"/>
      <c r="AR18" s="214"/>
      <c r="AS18" s="214"/>
    </row>
    <row r="19" spans="1:45" ht="16.2" thickBot="1" x14ac:dyDescent="0.35">
      <c r="A19" s="273" t="s">
        <v>20</v>
      </c>
      <c r="B19" s="274">
        <v>40</v>
      </c>
      <c r="C19" s="247"/>
      <c r="D19" s="219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AL19" s="214"/>
      <c r="AM19" s="214"/>
      <c r="AN19" s="214"/>
      <c r="AO19" s="214"/>
      <c r="AP19" s="214"/>
      <c r="AQ19" s="214"/>
      <c r="AR19" s="214"/>
      <c r="AS19" s="214"/>
    </row>
    <row r="20" spans="1:45" x14ac:dyDescent="0.3">
      <c r="A20" s="271" t="s">
        <v>12</v>
      </c>
      <c r="B20" s="272">
        <v>640</v>
      </c>
      <c r="C20" s="247"/>
      <c r="D20" s="219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AL20" s="214"/>
      <c r="AM20" s="214"/>
      <c r="AN20" s="214"/>
      <c r="AO20" s="214"/>
      <c r="AP20" s="214"/>
      <c r="AQ20" s="214"/>
      <c r="AR20" s="214"/>
      <c r="AS20" s="214"/>
    </row>
    <row r="21" spans="1:45" x14ac:dyDescent="0.3">
      <c r="A21" s="271" t="s">
        <v>21</v>
      </c>
      <c r="B21" s="272">
        <v>640</v>
      </c>
      <c r="C21" s="247"/>
      <c r="D21" s="219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AL21" s="214"/>
      <c r="AM21" s="214"/>
      <c r="AN21" s="214"/>
      <c r="AO21" s="214"/>
      <c r="AP21" s="214"/>
      <c r="AQ21" s="214"/>
      <c r="AR21" s="214"/>
      <c r="AS21" s="214"/>
    </row>
    <row r="22" spans="1:45" x14ac:dyDescent="0.3">
      <c r="A22" s="271" t="s">
        <v>22</v>
      </c>
      <c r="B22" s="272">
        <v>640</v>
      </c>
      <c r="C22" s="247"/>
      <c r="D22" s="219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AL22" s="214"/>
      <c r="AM22" s="214"/>
      <c r="AN22" s="214"/>
      <c r="AO22" s="214"/>
      <c r="AP22" s="214"/>
      <c r="AQ22" s="214"/>
      <c r="AR22" s="214"/>
      <c r="AS22" s="214"/>
    </row>
    <row r="23" spans="1:45" x14ac:dyDescent="0.3">
      <c r="A23" s="267" t="s">
        <v>23</v>
      </c>
      <c r="B23" s="268">
        <v>160</v>
      </c>
      <c r="C23" s="247"/>
      <c r="D23" s="219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AL23" s="214"/>
      <c r="AM23" s="214"/>
      <c r="AN23" s="214"/>
      <c r="AO23" s="214"/>
      <c r="AP23" s="214"/>
      <c r="AQ23" s="214"/>
      <c r="AR23" s="214"/>
      <c r="AS23" s="214"/>
    </row>
    <row r="24" spans="1:45" x14ac:dyDescent="0.3">
      <c r="A24" s="267" t="s">
        <v>24</v>
      </c>
      <c r="B24" s="268">
        <v>160</v>
      </c>
      <c r="C24" s="247"/>
      <c r="D24" s="219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AL24" s="214"/>
      <c r="AM24" s="214"/>
      <c r="AN24" s="214"/>
      <c r="AO24" s="214"/>
      <c r="AP24" s="214"/>
      <c r="AQ24" s="214"/>
      <c r="AR24" s="214"/>
      <c r="AS24" s="214"/>
    </row>
    <row r="25" spans="1:45" x14ac:dyDescent="0.3">
      <c r="A25" s="267" t="s">
        <v>25</v>
      </c>
      <c r="B25" s="268">
        <v>160</v>
      </c>
      <c r="C25" s="247"/>
      <c r="D25" s="219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AL25" s="214"/>
      <c r="AM25" s="214"/>
      <c r="AN25" s="214"/>
      <c r="AO25" s="214"/>
      <c r="AP25" s="214"/>
      <c r="AQ25" s="214"/>
      <c r="AR25" s="214"/>
      <c r="AS25" s="214"/>
    </row>
    <row r="26" spans="1:45" x14ac:dyDescent="0.3">
      <c r="A26" s="265" t="s">
        <v>26</v>
      </c>
      <c r="B26" s="266">
        <v>40</v>
      </c>
      <c r="C26" s="247"/>
      <c r="D26" s="219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AL26" s="214"/>
      <c r="AM26" s="214"/>
      <c r="AN26" s="214"/>
      <c r="AO26" s="214"/>
      <c r="AP26" s="214"/>
      <c r="AQ26" s="214"/>
      <c r="AR26" s="214"/>
      <c r="AS26" s="214"/>
    </row>
    <row r="27" spans="1:45" x14ac:dyDescent="0.3">
      <c r="A27" s="265" t="s">
        <v>27</v>
      </c>
      <c r="B27" s="266">
        <v>40</v>
      </c>
      <c r="C27" s="247"/>
      <c r="D27" s="219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AL27" s="214"/>
      <c r="AM27" s="214"/>
      <c r="AN27" s="214"/>
      <c r="AO27" s="214"/>
      <c r="AP27" s="214"/>
      <c r="AQ27" s="214"/>
      <c r="AR27" s="214"/>
      <c r="AS27" s="214"/>
    </row>
    <row r="28" spans="1:45" ht="16.2" thickBot="1" x14ac:dyDescent="0.35">
      <c r="A28" s="265" t="s">
        <v>28</v>
      </c>
      <c r="B28" s="266">
        <v>40</v>
      </c>
      <c r="C28" s="247"/>
      <c r="D28" s="219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AL28" s="214"/>
      <c r="AM28" s="214"/>
      <c r="AN28" s="214"/>
      <c r="AO28" s="214"/>
      <c r="AP28" s="214"/>
      <c r="AQ28" s="214"/>
      <c r="AR28" s="214"/>
      <c r="AS28" s="214"/>
    </row>
    <row r="29" spans="1:45" x14ac:dyDescent="0.3">
      <c r="A29" s="269" t="s">
        <v>14</v>
      </c>
      <c r="B29" s="270">
        <v>640</v>
      </c>
      <c r="C29" s="247"/>
      <c r="D29" s="219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AL29" s="214"/>
      <c r="AM29" s="214"/>
      <c r="AN29" s="214"/>
      <c r="AO29" s="214"/>
      <c r="AP29" s="214"/>
      <c r="AQ29" s="214"/>
      <c r="AR29" s="214"/>
      <c r="AS29" s="214"/>
    </row>
    <row r="30" spans="1:45" x14ac:dyDescent="0.3">
      <c r="A30" s="271" t="s">
        <v>29</v>
      </c>
      <c r="B30" s="272">
        <v>640</v>
      </c>
      <c r="C30" s="247"/>
      <c r="D30" s="219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AL30" s="214"/>
      <c r="AM30" s="214"/>
      <c r="AN30" s="214"/>
      <c r="AO30" s="214"/>
      <c r="AP30" s="214"/>
      <c r="AQ30" s="214"/>
      <c r="AR30" s="214"/>
      <c r="AS30" s="214"/>
    </row>
    <row r="31" spans="1:45" x14ac:dyDescent="0.3">
      <c r="A31" s="271" t="s">
        <v>30</v>
      </c>
      <c r="B31" s="272">
        <v>640</v>
      </c>
      <c r="C31" s="247"/>
      <c r="D31" s="219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AL31" s="214"/>
      <c r="AM31" s="214"/>
      <c r="AN31" s="214"/>
      <c r="AO31" s="214"/>
      <c r="AP31" s="214"/>
      <c r="AQ31" s="214"/>
      <c r="AR31" s="214"/>
      <c r="AS31" s="214"/>
    </row>
    <row r="32" spans="1:45" x14ac:dyDescent="0.3">
      <c r="A32" s="267" t="s">
        <v>31</v>
      </c>
      <c r="B32" s="268">
        <v>160</v>
      </c>
      <c r="C32" s="247"/>
      <c r="D32" s="219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AL32" s="214"/>
      <c r="AM32" s="214"/>
      <c r="AN32" s="214"/>
      <c r="AO32" s="214"/>
      <c r="AP32" s="214"/>
      <c r="AQ32" s="214"/>
      <c r="AR32" s="214"/>
      <c r="AS32" s="214"/>
    </row>
    <row r="33" spans="1:45" x14ac:dyDescent="0.3">
      <c r="A33" s="267" t="s">
        <v>32</v>
      </c>
      <c r="B33" s="268">
        <v>160</v>
      </c>
      <c r="C33" s="247"/>
      <c r="D33" s="219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AL33" s="214"/>
      <c r="AM33" s="214"/>
      <c r="AN33" s="214"/>
      <c r="AO33" s="214"/>
      <c r="AP33" s="214"/>
      <c r="AQ33" s="214"/>
      <c r="AR33" s="214"/>
      <c r="AS33" s="214"/>
    </row>
    <row r="34" spans="1:45" x14ac:dyDescent="0.3">
      <c r="A34" s="267" t="s">
        <v>33</v>
      </c>
      <c r="B34" s="268">
        <v>160</v>
      </c>
      <c r="C34" s="247"/>
      <c r="D34" s="219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AL34" s="214"/>
      <c r="AM34" s="214"/>
      <c r="AN34" s="214"/>
      <c r="AO34" s="214"/>
      <c r="AP34" s="214"/>
      <c r="AQ34" s="214"/>
      <c r="AR34" s="214"/>
      <c r="AS34" s="214"/>
    </row>
    <row r="35" spans="1:45" x14ac:dyDescent="0.3">
      <c r="A35" s="265" t="s">
        <v>34</v>
      </c>
      <c r="B35" s="266">
        <v>40</v>
      </c>
      <c r="C35" s="247"/>
      <c r="D35" s="219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AL35" s="214"/>
      <c r="AM35" s="214"/>
      <c r="AN35" s="214"/>
      <c r="AO35" s="214"/>
      <c r="AP35" s="214"/>
      <c r="AQ35" s="214"/>
      <c r="AR35" s="214"/>
      <c r="AS35" s="214"/>
    </row>
    <row r="36" spans="1:45" x14ac:dyDescent="0.3">
      <c r="A36" s="265" t="s">
        <v>35</v>
      </c>
      <c r="B36" s="266">
        <v>40</v>
      </c>
      <c r="C36" s="247"/>
      <c r="D36" s="219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AL36" s="214"/>
      <c r="AM36" s="214"/>
      <c r="AN36" s="214"/>
      <c r="AO36" s="214"/>
      <c r="AP36" s="214"/>
      <c r="AQ36" s="214"/>
      <c r="AR36" s="214"/>
      <c r="AS36" s="214"/>
    </row>
    <row r="37" spans="1:45" ht="16.2" thickBot="1" x14ac:dyDescent="0.35">
      <c r="A37" s="265" t="s">
        <v>36</v>
      </c>
      <c r="B37" s="266">
        <v>40</v>
      </c>
      <c r="C37" s="247"/>
      <c r="D37" s="218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AL37" s="214"/>
      <c r="AM37" s="214"/>
      <c r="AN37" s="214"/>
      <c r="AO37" s="214"/>
      <c r="AP37" s="214"/>
      <c r="AQ37" s="214"/>
      <c r="AR37" s="214"/>
      <c r="AS37" s="214"/>
    </row>
    <row r="38" spans="1:45" x14ac:dyDescent="0.3">
      <c r="A38" s="269" t="s">
        <v>16</v>
      </c>
      <c r="B38" s="270">
        <v>640</v>
      </c>
      <c r="C38" s="247"/>
      <c r="D38" s="218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AL38" s="214"/>
      <c r="AM38" s="214"/>
      <c r="AN38" s="214"/>
      <c r="AO38" s="214"/>
      <c r="AP38" s="214"/>
      <c r="AQ38" s="214"/>
      <c r="AR38" s="214"/>
      <c r="AS38" s="214"/>
    </row>
    <row r="39" spans="1:45" x14ac:dyDescent="0.3">
      <c r="A39" s="271" t="s">
        <v>37</v>
      </c>
      <c r="B39" s="272">
        <v>640</v>
      </c>
      <c r="C39" s="247"/>
      <c r="D39" s="218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AL39" s="214"/>
      <c r="AM39" s="214"/>
      <c r="AN39" s="214"/>
      <c r="AO39" s="214"/>
      <c r="AP39" s="214"/>
      <c r="AQ39" s="214"/>
      <c r="AR39" s="214"/>
      <c r="AS39" s="214"/>
    </row>
    <row r="40" spans="1:45" x14ac:dyDescent="0.3">
      <c r="A40" s="271" t="s">
        <v>38</v>
      </c>
      <c r="B40" s="272">
        <v>640</v>
      </c>
      <c r="C40" s="247"/>
      <c r="D40" s="218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AL40" s="214"/>
      <c r="AM40" s="214"/>
      <c r="AN40" s="214"/>
      <c r="AO40" s="214"/>
      <c r="AP40" s="214"/>
      <c r="AQ40" s="214"/>
      <c r="AR40" s="214"/>
      <c r="AS40" s="214"/>
    </row>
    <row r="41" spans="1:45" x14ac:dyDescent="0.3">
      <c r="A41" s="267" t="s">
        <v>39</v>
      </c>
      <c r="B41" s="268">
        <v>160</v>
      </c>
      <c r="C41" s="247"/>
      <c r="D41" s="218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AL41" s="214"/>
      <c r="AM41" s="214"/>
      <c r="AN41" s="214"/>
      <c r="AO41" s="214"/>
      <c r="AP41" s="214"/>
      <c r="AQ41" s="214"/>
      <c r="AR41" s="214"/>
      <c r="AS41" s="214"/>
    </row>
    <row r="42" spans="1:45" x14ac:dyDescent="0.3">
      <c r="A42" s="267" t="s">
        <v>40</v>
      </c>
      <c r="B42" s="268">
        <v>160</v>
      </c>
      <c r="C42" s="247"/>
      <c r="D42" s="218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AL42" s="214"/>
      <c r="AM42" s="214"/>
      <c r="AN42" s="214"/>
      <c r="AO42" s="214"/>
      <c r="AP42" s="214"/>
      <c r="AQ42" s="214"/>
      <c r="AR42" s="214"/>
      <c r="AS42" s="214"/>
    </row>
    <row r="43" spans="1:45" x14ac:dyDescent="0.3">
      <c r="A43" s="267" t="s">
        <v>41</v>
      </c>
      <c r="B43" s="268">
        <v>160</v>
      </c>
      <c r="C43" s="247"/>
      <c r="D43" s="218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AL43" s="214"/>
      <c r="AM43" s="214"/>
      <c r="AN43" s="214"/>
      <c r="AO43" s="214"/>
      <c r="AP43" s="214"/>
      <c r="AQ43" s="214"/>
      <c r="AR43" s="214"/>
      <c r="AS43" s="214"/>
    </row>
    <row r="44" spans="1:45" x14ac:dyDescent="0.3">
      <c r="A44" s="265" t="s">
        <v>42</v>
      </c>
      <c r="B44" s="266">
        <v>40</v>
      </c>
      <c r="C44" s="247"/>
      <c r="D44" s="218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AL44" s="214"/>
      <c r="AM44" s="214"/>
      <c r="AN44" s="214"/>
      <c r="AO44" s="214"/>
      <c r="AP44" s="214"/>
      <c r="AQ44" s="214"/>
      <c r="AR44" s="214"/>
      <c r="AS44" s="214"/>
    </row>
    <row r="45" spans="1:45" x14ac:dyDescent="0.3">
      <c r="A45" s="265" t="s">
        <v>43</v>
      </c>
      <c r="B45" s="266">
        <v>40</v>
      </c>
      <c r="C45" s="247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AL45" s="214"/>
      <c r="AM45" s="214"/>
      <c r="AN45" s="214"/>
      <c r="AO45" s="214"/>
      <c r="AP45" s="214"/>
      <c r="AQ45" s="214"/>
      <c r="AR45" s="214"/>
      <c r="AS45" s="214"/>
    </row>
    <row r="46" spans="1:45" ht="16.2" thickBot="1" x14ac:dyDescent="0.35">
      <c r="A46" s="273" t="s">
        <v>44</v>
      </c>
      <c r="B46" s="274">
        <v>40</v>
      </c>
      <c r="C46" s="247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AL46" s="214"/>
      <c r="AM46" s="214"/>
      <c r="AN46" s="214"/>
      <c r="AO46" s="214"/>
      <c r="AP46" s="214"/>
      <c r="AQ46" s="214"/>
      <c r="AR46" s="214"/>
      <c r="AS46" s="214"/>
    </row>
    <row r="47" spans="1:45" s="214" customFormat="1" ht="14.4" x14ac:dyDescent="0.3"/>
    <row r="48" spans="1:45" s="214" customFormat="1" ht="14.4" x14ac:dyDescent="0.3"/>
    <row r="49" s="214" customFormat="1" ht="14.4" x14ac:dyDescent="0.3"/>
    <row r="50" s="214" customFormat="1" ht="14.4" x14ac:dyDescent="0.3"/>
    <row r="51" s="214" customFormat="1" ht="14.4" x14ac:dyDescent="0.3"/>
    <row r="52" s="214" customFormat="1" ht="14.4" x14ac:dyDescent="0.3"/>
    <row r="53" s="214" customFormat="1" ht="14.4" x14ac:dyDescent="0.3"/>
    <row r="54" s="214" customFormat="1" ht="14.4" x14ac:dyDescent="0.3"/>
    <row r="55" s="214" customFormat="1" ht="14.4" x14ac:dyDescent="0.3"/>
    <row r="56" s="214" customFormat="1" ht="14.4" x14ac:dyDescent="0.3"/>
    <row r="57" s="214" customFormat="1" ht="14.4" x14ac:dyDescent="0.3"/>
    <row r="58" s="214" customFormat="1" ht="14.4" x14ac:dyDescent="0.3"/>
    <row r="59" s="214" customFormat="1" ht="14.4" x14ac:dyDescent="0.3"/>
    <row r="60" s="214" customFormat="1" ht="14.4" x14ac:dyDescent="0.3"/>
    <row r="61" s="214" customFormat="1" ht="14.4" x14ac:dyDescent="0.3"/>
    <row r="62" s="214" customFormat="1" ht="14.4" x14ac:dyDescent="0.3"/>
    <row r="63" s="214" customFormat="1" ht="14.4" x14ac:dyDescent="0.3"/>
    <row r="64" s="214" customFormat="1" ht="14.4" x14ac:dyDescent="0.3"/>
    <row r="65" spans="2:3" s="214" customFormat="1" ht="14.4" x14ac:dyDescent="0.3"/>
    <row r="66" spans="2:3" s="214" customFormat="1" ht="14.4" x14ac:dyDescent="0.3"/>
    <row r="67" spans="2:3" s="214" customFormat="1" ht="14.4" x14ac:dyDescent="0.3"/>
    <row r="68" spans="2:3" ht="14.4" x14ac:dyDescent="0.3">
      <c r="B68" s="221"/>
      <c r="C68" s="221"/>
    </row>
    <row r="69" spans="2:3" ht="14.4" x14ac:dyDescent="0.3">
      <c r="B69" s="221"/>
      <c r="C69" s="221"/>
    </row>
  </sheetData>
  <sheetProtection algorithmName="SHA-512" hashValue="PwzJ+5wG7/zYddySRoYgXWysMczsEXSKpRi1aEt1cwEwmsuqKQb2iPls2VE0Ur+NNFbAH+9EjfDy99mK2J33Lg==" saltValue="8NxDRxv72IiskhtLgve9HA==" spinCount="100000" sheet="1" objects="1" scenarios="1"/>
  <mergeCells count="6">
    <mergeCell ref="F10:I18"/>
    <mergeCell ref="F3:G3"/>
    <mergeCell ref="F4:G4"/>
    <mergeCell ref="C1:J1"/>
    <mergeCell ref="F5:M5"/>
    <mergeCell ref="F6:M6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3"/>
  <sheetViews>
    <sheetView zoomScale="80" zoomScaleNormal="80" workbookViewId="0">
      <selection activeCell="C8" sqref="C8:C43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3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48</v>
      </c>
      <c r="B1" s="5"/>
      <c r="C1" s="2"/>
      <c r="D1" s="2"/>
      <c r="E1" s="2"/>
      <c r="F1" s="2"/>
      <c r="G1" s="3"/>
      <c r="H1" s="3"/>
      <c r="I1" s="3"/>
      <c r="J1" s="1" t="s">
        <v>49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50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51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52</v>
      </c>
      <c r="L4" s="13"/>
      <c r="M4" s="14" t="s">
        <v>53</v>
      </c>
      <c r="N4" s="8"/>
      <c r="O4" s="9"/>
      <c r="Q4" s="10"/>
      <c r="R4" s="10"/>
    </row>
    <row r="5" spans="1:25" ht="15.6" x14ac:dyDescent="0.3">
      <c r="I5" s="15"/>
      <c r="J5" s="16" t="s">
        <v>54</v>
      </c>
      <c r="K5" s="17" t="e">
        <f>S152/Q152</f>
        <v>#DIV/0!</v>
      </c>
      <c r="L5" s="18" t="s">
        <v>55</v>
      </c>
      <c r="M5" s="19" t="e">
        <f>(J152-K5*K152)-LOG10(5)</f>
        <v>#DIV/0!</v>
      </c>
      <c r="N5" s="8"/>
      <c r="O5" s="9"/>
      <c r="Q5" s="10"/>
      <c r="R5" s="10"/>
    </row>
    <row r="6" spans="1:25" x14ac:dyDescent="0.25">
      <c r="A6" s="20"/>
      <c r="B6" s="343" t="s">
        <v>147</v>
      </c>
      <c r="C6" s="344"/>
      <c r="D6" s="344"/>
      <c r="E6" s="344"/>
      <c r="F6" s="344"/>
      <c r="G6" s="344"/>
      <c r="H6" s="345"/>
      <c r="I6" s="15"/>
    </row>
    <row r="7" spans="1:25" ht="60" customHeight="1" x14ac:dyDescent="0.25">
      <c r="A7" s="21" t="s">
        <v>56</v>
      </c>
      <c r="B7" s="125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3" t="s">
        <v>63</v>
      </c>
      <c r="I7" s="15"/>
      <c r="J7" s="24" t="s">
        <v>64</v>
      </c>
      <c r="K7" s="24" t="s">
        <v>65</v>
      </c>
      <c r="L7" s="25" t="s">
        <v>66</v>
      </c>
      <c r="M7" s="24" t="s">
        <v>67</v>
      </c>
      <c r="N7" s="24" t="s">
        <v>68</v>
      </c>
      <c r="O7" s="26" t="s">
        <v>69</v>
      </c>
      <c r="P7" s="24" t="s">
        <v>70</v>
      </c>
      <c r="Q7" s="24" t="s">
        <v>71</v>
      </c>
      <c r="R7" s="24" t="s">
        <v>72</v>
      </c>
      <c r="S7" s="24" t="s">
        <v>73</v>
      </c>
      <c r="T7" s="24" t="s">
        <v>74</v>
      </c>
      <c r="U7" s="27" t="s">
        <v>75</v>
      </c>
      <c r="V7" s="24" t="s">
        <v>76</v>
      </c>
      <c r="W7" s="28" t="s">
        <v>77</v>
      </c>
      <c r="X7" s="29" t="s">
        <v>78</v>
      </c>
      <c r="Y7" s="30" t="s">
        <v>79</v>
      </c>
    </row>
    <row r="8" spans="1:25" x14ac:dyDescent="0.25">
      <c r="A8" s="126">
        <v>1</v>
      </c>
      <c r="B8" s="127" t="str">
        <f>'Run 1'!A11</f>
        <v>A1</v>
      </c>
      <c r="C8" s="158">
        <f>'Exact copy numbers'!C4:D4</f>
        <v>0</v>
      </c>
      <c r="D8" s="129">
        <f>'Run 1'!C11</f>
        <v>0</v>
      </c>
      <c r="E8" s="130">
        <f>STDEVA(D8:D10)</f>
        <v>0</v>
      </c>
      <c r="F8" s="131">
        <f>AVERAGE(D8:D10)</f>
        <v>0</v>
      </c>
      <c r="G8" s="132" t="e">
        <f t="shared" ref="G8:G71" si="0">POWER(10,$K$5*D8+$M$5)</f>
        <v>#DIV/0!</v>
      </c>
      <c r="H8" s="133" t="e">
        <f>AVERAGE(G8:G10)</f>
        <v>#DIV/0!</v>
      </c>
      <c r="I8" s="134"/>
      <c r="J8" s="135" t="str">
        <f>IF('Run 1'!C11="","",LOG(C8))</f>
        <v/>
      </c>
      <c r="K8" s="136" t="str">
        <f>IF('Run 1'!C11="","",'Run 1'!C11)</f>
        <v/>
      </c>
      <c r="L8" s="137" t="str">
        <f>IF('Run 1'!C11="","",J8-J$152)</f>
        <v/>
      </c>
      <c r="M8" s="138" t="str">
        <f>IF('Run 1'!C11="","",L8*L8)</f>
        <v/>
      </c>
      <c r="N8" s="139"/>
      <c r="O8" s="130" t="str">
        <f>IF('Run 1'!C11="","",K8-$K$152)</f>
        <v/>
      </c>
      <c r="P8" s="140" t="str">
        <f>IF('Run 1'!C11="","",(K8-$K$152)^2)</f>
        <v/>
      </c>
      <c r="Q8" s="140"/>
      <c r="R8" s="140" t="str">
        <f>IF('Run 1'!C11="","",L8*O8)</f>
        <v/>
      </c>
      <c r="S8" s="140"/>
      <c r="T8" s="140"/>
      <c r="U8" s="140"/>
      <c r="V8" s="140"/>
      <c r="W8" s="140"/>
      <c r="X8" s="140"/>
      <c r="Y8" s="140"/>
    </row>
    <row r="9" spans="1:25" x14ac:dyDescent="0.25">
      <c r="A9" s="141"/>
      <c r="B9" s="251" t="str">
        <f>'Run 1'!A12</f>
        <v>A2</v>
      </c>
      <c r="C9" s="160">
        <f>'Exact copy numbers'!C4:D4</f>
        <v>0</v>
      </c>
      <c r="D9" s="252">
        <f>'Run 1'!C12</f>
        <v>0</v>
      </c>
      <c r="E9" s="136"/>
      <c r="F9" s="145"/>
      <c r="G9" s="146" t="e">
        <f t="shared" si="0"/>
        <v>#DIV/0!</v>
      </c>
      <c r="H9" s="147"/>
      <c r="I9" s="134"/>
      <c r="J9" s="135" t="str">
        <f>IF('Run 1'!C12="","",LOG(C9))</f>
        <v/>
      </c>
      <c r="K9" s="136" t="str">
        <f>IF('Run 1'!C12="","",'Run 1'!C12)</f>
        <v/>
      </c>
      <c r="L9" s="137" t="str">
        <f>IF('Run 1'!C12="","",J9-J$152)</f>
        <v/>
      </c>
      <c r="M9" s="138" t="str">
        <f>IF('Run 1'!C12="","",L9*L9)</f>
        <v/>
      </c>
      <c r="N9" s="139"/>
      <c r="O9" s="130" t="str">
        <f>IF('Run 1'!C12="","",K9-$K$152)</f>
        <v/>
      </c>
      <c r="P9" s="140" t="str">
        <f>IF('Run 1'!C12="","",(K9-$K$152)^2)</f>
        <v/>
      </c>
      <c r="Q9" s="140"/>
      <c r="R9" s="140" t="str">
        <f>IF('Run 1'!C12="","",L9*O9)</f>
        <v/>
      </c>
      <c r="S9" s="140"/>
      <c r="T9" s="140"/>
      <c r="U9" s="140"/>
      <c r="V9" s="140"/>
      <c r="W9" s="140"/>
      <c r="X9" s="140"/>
      <c r="Y9" s="140"/>
    </row>
    <row r="10" spans="1:25" x14ac:dyDescent="0.25">
      <c r="A10" s="141"/>
      <c r="B10" s="148" t="str">
        <f>'Run 1'!A13</f>
        <v>A3</v>
      </c>
      <c r="C10" s="160">
        <f>'Exact copy numbers'!C4:D4</f>
        <v>0</v>
      </c>
      <c r="D10" s="150">
        <f>'Run 1'!C13</f>
        <v>0</v>
      </c>
      <c r="E10" s="151"/>
      <c r="F10" s="152"/>
      <c r="G10" s="153" t="e">
        <f t="shared" si="0"/>
        <v>#DIV/0!</v>
      </c>
      <c r="H10" s="154"/>
      <c r="I10" s="134"/>
      <c r="J10" s="135" t="str">
        <f>IF('Run 1'!C13="","",LOG(C10))</f>
        <v/>
      </c>
      <c r="K10" s="136" t="str">
        <f>IF('Run 1'!C13="","",'Run 1'!C13)</f>
        <v/>
      </c>
      <c r="L10" s="137" t="str">
        <f>IF('Run 1'!C13="","",J10-J$152)</f>
        <v/>
      </c>
      <c r="M10" s="138" t="str">
        <f>IF('Run 1'!C13="","",L10*L10)</f>
        <v/>
      </c>
      <c r="N10" s="139"/>
      <c r="O10" s="130" t="str">
        <f>IF('Run 1'!C13="","",K10-$K$152)</f>
        <v/>
      </c>
      <c r="P10" s="140" t="str">
        <f>IF('Run 1'!C13="","",(K10-$K$152)^2)</f>
        <v/>
      </c>
      <c r="Q10" s="140"/>
      <c r="R10" s="140" t="str">
        <f>IF('Run 1'!C13="","",L10*O10)</f>
        <v/>
      </c>
      <c r="S10" s="140"/>
      <c r="T10" s="140"/>
      <c r="U10" s="140"/>
      <c r="V10" s="140"/>
      <c r="W10" s="140"/>
      <c r="X10" s="140"/>
      <c r="Y10" s="140"/>
    </row>
    <row r="11" spans="1:25" x14ac:dyDescent="0.25">
      <c r="A11" s="141"/>
      <c r="B11" s="127" t="str">
        <f>'Run 1'!A14</f>
        <v>A4</v>
      </c>
      <c r="C11" s="128">
        <f>'Exact copy numbers'!C5:D5</f>
        <v>0</v>
      </c>
      <c r="D11" s="129">
        <f>'Run 1'!C14</f>
        <v>0</v>
      </c>
      <c r="E11" s="130">
        <f>STDEVA(D11:D13)</f>
        <v>0</v>
      </c>
      <c r="F11" s="131">
        <f>AVERAGE(D11:D13)</f>
        <v>0</v>
      </c>
      <c r="G11" s="132" t="e">
        <f t="shared" si="0"/>
        <v>#DIV/0!</v>
      </c>
      <c r="H11" s="133" t="e">
        <f>AVERAGE(G11:G13)</f>
        <v>#DIV/0!</v>
      </c>
      <c r="I11" s="134"/>
      <c r="J11" s="135" t="str">
        <f>IF('Run 1'!C14="","",LOG(C11))</f>
        <v/>
      </c>
      <c r="K11" s="136" t="str">
        <f>IF('Run 1'!C14="","",'Run 1'!C14)</f>
        <v/>
      </c>
      <c r="L11" s="137" t="str">
        <f>IF('Run 1'!C14="","",J11-J$152)</f>
        <v/>
      </c>
      <c r="M11" s="138" t="str">
        <f>IF('Run 1'!C14="","",L11*L11)</f>
        <v/>
      </c>
      <c r="N11" s="139"/>
      <c r="O11" s="130" t="str">
        <f>IF('Run 1'!C14="","",K11-$K$152)</f>
        <v/>
      </c>
      <c r="P11" s="140" t="str">
        <f>IF('Run 1'!C14="","",(K11-$K$152)^2)</f>
        <v/>
      </c>
      <c r="Q11" s="140"/>
      <c r="R11" s="140" t="str">
        <f>IF('Run 1'!C14="","",L11*O11)</f>
        <v/>
      </c>
      <c r="S11" s="140"/>
      <c r="T11" s="140"/>
      <c r="U11" s="140"/>
      <c r="V11" s="140"/>
      <c r="W11" s="140"/>
      <c r="X11" s="140"/>
      <c r="Y11" s="140"/>
    </row>
    <row r="12" spans="1:25" x14ac:dyDescent="0.25">
      <c r="A12" s="141"/>
      <c r="B12" s="142" t="str">
        <f>'Run 1'!A15</f>
        <v>A5</v>
      </c>
      <c r="C12" s="143">
        <f>'Exact copy numbers'!C5:D5</f>
        <v>0</v>
      </c>
      <c r="D12" s="144">
        <f>'Run 1'!C15</f>
        <v>0</v>
      </c>
      <c r="E12" s="136"/>
      <c r="F12" s="145"/>
      <c r="G12" s="146" t="e">
        <f t="shared" si="0"/>
        <v>#DIV/0!</v>
      </c>
      <c r="H12" s="147"/>
      <c r="I12" s="134"/>
      <c r="J12" s="135" t="str">
        <f>IF('Run 1'!C15="","",LOG(C12))</f>
        <v/>
      </c>
      <c r="K12" s="136" t="str">
        <f>IF('Run 1'!C15="","",'Run 1'!C15)</f>
        <v/>
      </c>
      <c r="L12" s="137" t="str">
        <f>IF('Run 1'!C15="","",J12-J$152)</f>
        <v/>
      </c>
      <c r="M12" s="138" t="str">
        <f>IF('Run 1'!C15="","",L12*L12)</f>
        <v/>
      </c>
      <c r="N12" s="139"/>
      <c r="O12" s="130" t="str">
        <f>IF('Run 1'!C15="","",K12-$K$152)</f>
        <v/>
      </c>
      <c r="P12" s="140" t="str">
        <f>IF('Run 1'!C15="","",(K12-$K$152)^2)</f>
        <v/>
      </c>
      <c r="Q12" s="140"/>
      <c r="R12" s="140" t="str">
        <f>IF('Run 1'!C15="","",L12*O12)</f>
        <v/>
      </c>
      <c r="S12" s="140"/>
      <c r="T12" s="140"/>
      <c r="U12" s="140"/>
      <c r="V12" s="140"/>
      <c r="W12" s="140"/>
      <c r="X12" s="140"/>
      <c r="Y12" s="140"/>
    </row>
    <row r="13" spans="1:25" x14ac:dyDescent="0.25">
      <c r="A13" s="141"/>
      <c r="B13" s="148" t="str">
        <f>'Run 1'!A16</f>
        <v>A6</v>
      </c>
      <c r="C13" s="149">
        <f>'Exact copy numbers'!C5:D5</f>
        <v>0</v>
      </c>
      <c r="D13" s="150">
        <f>'Run 1'!C16</f>
        <v>0</v>
      </c>
      <c r="E13" s="151"/>
      <c r="F13" s="152"/>
      <c r="G13" s="153" t="e">
        <f t="shared" si="0"/>
        <v>#DIV/0!</v>
      </c>
      <c r="H13" s="154"/>
      <c r="I13" s="134"/>
      <c r="J13" s="135" t="str">
        <f>IF('Run 1'!C16="","",LOG(C13))</f>
        <v/>
      </c>
      <c r="K13" s="136" t="str">
        <f>IF('Run 1'!C16="","",'Run 1'!C16)</f>
        <v/>
      </c>
      <c r="L13" s="137" t="str">
        <f>IF('Run 1'!C16="","",J13-J$152)</f>
        <v/>
      </c>
      <c r="M13" s="138" t="str">
        <f>IF('Run 1'!C16="","",L13*L13)</f>
        <v/>
      </c>
      <c r="N13" s="139"/>
      <c r="O13" s="130" t="str">
        <f>IF('Run 1'!C16="","",K13-$K$152)</f>
        <v/>
      </c>
      <c r="P13" s="140" t="str">
        <f>IF('Run 1'!C16="","",(K13-$K$152)^2)</f>
        <v/>
      </c>
      <c r="Q13" s="140"/>
      <c r="R13" s="140" t="str">
        <f>IF('Run 1'!C16="","",L13*O13)</f>
        <v/>
      </c>
      <c r="S13" s="140"/>
      <c r="T13" s="140"/>
      <c r="U13" s="140"/>
      <c r="V13" s="140"/>
      <c r="W13" s="140"/>
      <c r="X13" s="140"/>
      <c r="Y13" s="140"/>
    </row>
    <row r="14" spans="1:25" x14ac:dyDescent="0.25">
      <c r="A14" s="141"/>
      <c r="B14" s="127" t="str">
        <f>'Run 1'!A17</f>
        <v>A7</v>
      </c>
      <c r="C14" s="128">
        <f>'Exact copy numbers'!C6:D6</f>
        <v>0</v>
      </c>
      <c r="D14" s="129">
        <f>'Run 1'!C17</f>
        <v>0</v>
      </c>
      <c r="E14" s="130">
        <f>STDEVA(D14:D16)</f>
        <v>0</v>
      </c>
      <c r="F14" s="131">
        <f>AVERAGE(D14:D16)</f>
        <v>0</v>
      </c>
      <c r="G14" s="132" t="e">
        <f t="shared" si="0"/>
        <v>#DIV/0!</v>
      </c>
      <c r="H14" s="133" t="e">
        <f>AVERAGE(G14:G16)</f>
        <v>#DIV/0!</v>
      </c>
      <c r="I14" s="134"/>
      <c r="J14" s="135" t="str">
        <f>IF('Run 1'!C17="","",LOG(C14))</f>
        <v/>
      </c>
      <c r="K14" s="136" t="str">
        <f>IF('Run 1'!C17="","",'Run 1'!C17)</f>
        <v/>
      </c>
      <c r="L14" s="137" t="str">
        <f>IF('Run 1'!C17="","",J14-J$152)</f>
        <v/>
      </c>
      <c r="M14" s="138" t="str">
        <f>IF('Run 1'!C17="","",L14*L14)</f>
        <v/>
      </c>
      <c r="N14" s="139"/>
      <c r="O14" s="130" t="str">
        <f>IF('Run 1'!C17="","",K14-$K$152)</f>
        <v/>
      </c>
      <c r="P14" s="140" t="str">
        <f>IF('Run 1'!C17="","",(K14-$K$152)^2)</f>
        <v/>
      </c>
      <c r="Q14" s="140"/>
      <c r="R14" s="140" t="str">
        <f>IF('Run 1'!C17="","",L14*O14)</f>
        <v/>
      </c>
      <c r="S14" s="140"/>
      <c r="T14" s="140"/>
      <c r="U14" s="140"/>
      <c r="V14" s="140"/>
      <c r="W14" s="140"/>
      <c r="X14" s="140"/>
      <c r="Y14" s="140"/>
    </row>
    <row r="15" spans="1:25" x14ac:dyDescent="0.25">
      <c r="A15" s="141"/>
      <c r="B15" s="142" t="str">
        <f>'Run 1'!A18</f>
        <v>A8</v>
      </c>
      <c r="C15" s="143">
        <f>'Exact copy numbers'!C6:D6</f>
        <v>0</v>
      </c>
      <c r="D15" s="144">
        <f>'Run 1'!C18</f>
        <v>0</v>
      </c>
      <c r="E15" s="136"/>
      <c r="F15" s="145"/>
      <c r="G15" s="146" t="e">
        <f t="shared" si="0"/>
        <v>#DIV/0!</v>
      </c>
      <c r="H15" s="147"/>
      <c r="I15" s="134"/>
      <c r="J15" s="135" t="str">
        <f>IF('Run 1'!C18="","",LOG(C15))</f>
        <v/>
      </c>
      <c r="K15" s="136" t="str">
        <f>IF('Run 1'!C18="","",'Run 1'!C18)</f>
        <v/>
      </c>
      <c r="L15" s="137" t="str">
        <f>IF('Run 1'!C18="","",J15-J$152)</f>
        <v/>
      </c>
      <c r="M15" s="138" t="str">
        <f>IF('Run 1'!C18="","",L15*L15)</f>
        <v/>
      </c>
      <c r="N15" s="139"/>
      <c r="O15" s="130" t="str">
        <f>IF('Run 1'!C18="","",K15-$K$152)</f>
        <v/>
      </c>
      <c r="P15" s="140" t="str">
        <f>IF('Run 1'!C18="","",(K15-$K$152)^2)</f>
        <v/>
      </c>
      <c r="Q15" s="140"/>
      <c r="R15" s="140" t="str">
        <f>IF('Run 1'!C18="","",L15*O15)</f>
        <v/>
      </c>
      <c r="S15" s="140"/>
      <c r="T15" s="140"/>
      <c r="U15" s="140"/>
      <c r="V15" s="140"/>
      <c r="W15" s="140"/>
      <c r="X15" s="140"/>
      <c r="Y15" s="140"/>
    </row>
    <row r="16" spans="1:25" x14ac:dyDescent="0.25">
      <c r="A16" s="155"/>
      <c r="B16" s="148" t="str">
        <f>'Run 1'!A19</f>
        <v>A9</v>
      </c>
      <c r="C16" s="149">
        <f>'Exact copy numbers'!C6:D6</f>
        <v>0</v>
      </c>
      <c r="D16" s="150">
        <f>'Run 1'!C19</f>
        <v>0</v>
      </c>
      <c r="E16" s="136"/>
      <c r="F16" s="145"/>
      <c r="G16" s="146" t="e">
        <f t="shared" si="0"/>
        <v>#DIV/0!</v>
      </c>
      <c r="H16" s="147"/>
      <c r="I16" s="134"/>
      <c r="J16" s="135" t="str">
        <f>IF('Run 1'!C19="","",LOG(C16))</f>
        <v/>
      </c>
      <c r="K16" s="136" t="str">
        <f>IF('Run 1'!C19="","",'Run 1'!C19)</f>
        <v/>
      </c>
      <c r="L16" s="137" t="str">
        <f>IF('Run 1'!C19="","",J16-J$152)</f>
        <v/>
      </c>
      <c r="M16" s="138" t="str">
        <f>IF('Run 1'!C19="","",L16*L16)</f>
        <v/>
      </c>
      <c r="N16" s="139"/>
      <c r="O16" s="130" t="str">
        <f>IF('Run 1'!C19="","",K16-$K$152)</f>
        <v/>
      </c>
      <c r="P16" s="140" t="str">
        <f>IF('Run 1'!C19="","",(K16-$K$152)^2)</f>
        <v/>
      </c>
      <c r="Q16" s="140"/>
      <c r="R16" s="140" t="str">
        <f>IF('Run 1'!C19="","",L16*O16)</f>
        <v/>
      </c>
      <c r="S16" s="140"/>
      <c r="T16" s="140"/>
      <c r="U16" s="140"/>
      <c r="V16" s="140"/>
      <c r="W16" s="140"/>
      <c r="X16" s="140"/>
      <c r="Y16" s="140"/>
    </row>
    <row r="17" spans="1:25" x14ac:dyDescent="0.25">
      <c r="A17" s="126">
        <v>2</v>
      </c>
      <c r="B17" s="127" t="str">
        <f>'Run 1'!A20</f>
        <v>B1</v>
      </c>
      <c r="C17" s="158">
        <f>'Exact copy numbers'!C4:D4</f>
        <v>0</v>
      </c>
      <c r="D17" s="129">
        <f>'Run 1'!C20</f>
        <v>0</v>
      </c>
      <c r="E17" s="130">
        <f>STDEVA(D17:D19)</f>
        <v>0</v>
      </c>
      <c r="F17" s="131">
        <f>AVERAGE(D17:D19)</f>
        <v>0</v>
      </c>
      <c r="G17" s="132" t="e">
        <f t="shared" si="0"/>
        <v>#DIV/0!</v>
      </c>
      <c r="H17" s="133" t="e">
        <f>AVERAGE(G17:G19)</f>
        <v>#DIV/0!</v>
      </c>
      <c r="I17" s="134"/>
      <c r="J17" s="135" t="str">
        <f>IF('Run 1'!C20="","",LOG(C17))</f>
        <v/>
      </c>
      <c r="K17" s="136" t="str">
        <f>IF('Run 1'!C20="","",'Run 1'!C20)</f>
        <v/>
      </c>
      <c r="L17" s="137" t="str">
        <f>IF('Run 1'!C20="","",J17-J$152)</f>
        <v/>
      </c>
      <c r="M17" s="138" t="str">
        <f>IF('Run 1'!C20="","",L17*L17)</f>
        <v/>
      </c>
      <c r="N17" s="139"/>
      <c r="O17" s="130" t="str">
        <f>IF('Run 1'!C20="","",K17-$K$152)</f>
        <v/>
      </c>
      <c r="P17" s="140" t="str">
        <f>IF('Run 1'!C20="","",(K17-$K$152)^2)</f>
        <v/>
      </c>
      <c r="Q17" s="140"/>
      <c r="R17" s="140" t="str">
        <f>IF('Run 1'!C20="","",L17*O17)</f>
        <v/>
      </c>
      <c r="S17" s="140"/>
      <c r="T17" s="140"/>
      <c r="U17" s="140"/>
      <c r="V17" s="140"/>
      <c r="W17" s="140"/>
      <c r="X17" s="140"/>
      <c r="Y17" s="140"/>
    </row>
    <row r="18" spans="1:25" x14ac:dyDescent="0.25">
      <c r="A18" s="141"/>
      <c r="B18" s="142" t="str">
        <f>'Run 1'!A21</f>
        <v>B2</v>
      </c>
      <c r="C18" s="160">
        <f>'Exact copy numbers'!C4:D4</f>
        <v>0</v>
      </c>
      <c r="D18" s="144">
        <f>'Run 1'!C21</f>
        <v>0</v>
      </c>
      <c r="E18" s="136"/>
      <c r="F18" s="145"/>
      <c r="G18" s="146" t="e">
        <f t="shared" si="0"/>
        <v>#DIV/0!</v>
      </c>
      <c r="H18" s="147"/>
      <c r="I18" s="134"/>
      <c r="J18" s="135" t="str">
        <f>IF('Run 1'!C21="","",LOG(C18))</f>
        <v/>
      </c>
      <c r="K18" s="136" t="str">
        <f>IF('Run 1'!C21="","",'Run 1'!C21)</f>
        <v/>
      </c>
      <c r="L18" s="137" t="str">
        <f>IF('Run 1'!C21="","",J18-J$152)</f>
        <v/>
      </c>
      <c r="M18" s="138" t="str">
        <f>IF('Run 1'!C21="","",L18*L18)</f>
        <v/>
      </c>
      <c r="N18" s="139"/>
      <c r="O18" s="130" t="str">
        <f>IF('Run 1'!C21="","",K18-$K$152)</f>
        <v/>
      </c>
      <c r="P18" s="140" t="str">
        <f>IF('Run 1'!C21="","",(K18-$K$152)^2)</f>
        <v/>
      </c>
      <c r="Q18" s="140"/>
      <c r="R18" s="140" t="str">
        <f>IF('Run 1'!C21="","",L18*O18)</f>
        <v/>
      </c>
      <c r="S18" s="140"/>
      <c r="T18" s="140"/>
      <c r="U18" s="140"/>
      <c r="V18" s="140"/>
      <c r="W18" s="140"/>
      <c r="X18" s="140"/>
      <c r="Y18" s="140"/>
    </row>
    <row r="19" spans="1:25" x14ac:dyDescent="0.25">
      <c r="A19" s="141"/>
      <c r="B19" s="148" t="str">
        <f>'Run 1'!A22</f>
        <v>B3</v>
      </c>
      <c r="C19" s="160">
        <f>'Exact copy numbers'!C4:D4</f>
        <v>0</v>
      </c>
      <c r="D19" s="150">
        <f>'Run 1'!C22</f>
        <v>0</v>
      </c>
      <c r="E19" s="151"/>
      <c r="F19" s="152"/>
      <c r="G19" s="153" t="e">
        <f t="shared" si="0"/>
        <v>#DIV/0!</v>
      </c>
      <c r="H19" s="154"/>
      <c r="I19" s="134"/>
      <c r="J19" s="135" t="str">
        <f>IF('Run 1'!C22="","",LOG(C19))</f>
        <v/>
      </c>
      <c r="K19" s="136" t="str">
        <f>IF('Run 1'!C22="","",'Run 1'!C22)</f>
        <v/>
      </c>
      <c r="L19" s="137" t="str">
        <f>IF('Run 1'!C22="","",J19-J$152)</f>
        <v/>
      </c>
      <c r="M19" s="138" t="str">
        <f>IF('Run 1'!C22="","",L19*L19)</f>
        <v/>
      </c>
      <c r="N19" s="139"/>
      <c r="O19" s="130" t="str">
        <f>IF('Run 1'!C22="","",K19-$K$152)</f>
        <v/>
      </c>
      <c r="P19" s="140" t="str">
        <f>IF('Run 1'!C22="","",(K19-$K$152)^2)</f>
        <v/>
      </c>
      <c r="Q19" s="140"/>
      <c r="R19" s="140" t="str">
        <f>IF('Run 1'!C22="","",L19*O19)</f>
        <v/>
      </c>
      <c r="S19" s="140"/>
      <c r="T19" s="140"/>
      <c r="U19" s="140"/>
      <c r="V19" s="140"/>
      <c r="W19" s="140"/>
      <c r="X19" s="140"/>
      <c r="Y19" s="140"/>
    </row>
    <row r="20" spans="1:25" x14ac:dyDescent="0.25">
      <c r="A20" s="141"/>
      <c r="B20" s="127" t="str">
        <f>'Run 1'!A23</f>
        <v>B4</v>
      </c>
      <c r="C20" s="128">
        <f>'Exact copy numbers'!C5:D5</f>
        <v>0</v>
      </c>
      <c r="D20" s="129">
        <f>'Run 1'!C23</f>
        <v>0</v>
      </c>
      <c r="E20" s="130">
        <f>STDEVA(D20:D22)</f>
        <v>0</v>
      </c>
      <c r="F20" s="131">
        <f>AVERAGE(D20:D22)</f>
        <v>0</v>
      </c>
      <c r="G20" s="132" t="e">
        <f t="shared" si="0"/>
        <v>#DIV/0!</v>
      </c>
      <c r="H20" s="133" t="e">
        <f>AVERAGE(G20:G22)</f>
        <v>#DIV/0!</v>
      </c>
      <c r="I20" s="134"/>
      <c r="J20" s="135" t="str">
        <f>IF('Run 1'!C23="","",LOG(C20))</f>
        <v/>
      </c>
      <c r="K20" s="136" t="str">
        <f>IF('Run 1'!C23="","",'Run 1'!C23)</f>
        <v/>
      </c>
      <c r="L20" s="137" t="str">
        <f>IF('Run 1'!C23="","",J20-J$152)</f>
        <v/>
      </c>
      <c r="M20" s="138" t="str">
        <f>IF('Run 1'!C23="","",L20*L20)</f>
        <v/>
      </c>
      <c r="N20" s="139"/>
      <c r="O20" s="130" t="str">
        <f>IF('Run 1'!C23="","",K20-$K$152)</f>
        <v/>
      </c>
      <c r="P20" s="140" t="str">
        <f>IF('Run 1'!C23="","",(K20-$K$152)^2)</f>
        <v/>
      </c>
      <c r="Q20" s="140"/>
      <c r="R20" s="140" t="str">
        <f>IF('Run 1'!C23="","",L20*O20)</f>
        <v/>
      </c>
      <c r="S20" s="140"/>
      <c r="T20" s="140"/>
      <c r="U20" s="140"/>
      <c r="V20" s="140"/>
      <c r="W20" s="140"/>
      <c r="X20" s="140"/>
      <c r="Y20" s="140"/>
    </row>
    <row r="21" spans="1:25" x14ac:dyDescent="0.25">
      <c r="A21" s="141"/>
      <c r="B21" s="142" t="str">
        <f>'Run 1'!A24</f>
        <v>B5</v>
      </c>
      <c r="C21" s="143">
        <f>'Exact copy numbers'!C5:D5</f>
        <v>0</v>
      </c>
      <c r="D21" s="144">
        <f>'Run 1'!C24</f>
        <v>0</v>
      </c>
      <c r="E21" s="136"/>
      <c r="F21" s="145"/>
      <c r="G21" s="146" t="e">
        <f t="shared" si="0"/>
        <v>#DIV/0!</v>
      </c>
      <c r="H21" s="147"/>
      <c r="I21" s="134"/>
      <c r="J21" s="135" t="str">
        <f>IF('Run 1'!C24="","",LOG(C21))</f>
        <v/>
      </c>
      <c r="K21" s="136" t="str">
        <f>IF('Run 1'!C24="","",'Run 1'!C24)</f>
        <v/>
      </c>
      <c r="L21" s="137" t="str">
        <f>IF('Run 1'!C24="","",J21-J$152)</f>
        <v/>
      </c>
      <c r="M21" s="138" t="str">
        <f>IF('Run 1'!C24="","",L21*L21)</f>
        <v/>
      </c>
      <c r="N21" s="139"/>
      <c r="O21" s="130" t="str">
        <f>IF('Run 1'!C24="","",K21-$K$152)</f>
        <v/>
      </c>
      <c r="P21" s="140" t="str">
        <f>IF('Run 1'!C24="","",(K21-$K$152)^2)</f>
        <v/>
      </c>
      <c r="Q21" s="140"/>
      <c r="R21" s="140" t="str">
        <f>IF('Run 1'!C24="","",L21*O21)</f>
        <v/>
      </c>
      <c r="S21" s="140"/>
      <c r="T21" s="140"/>
      <c r="U21" s="140"/>
      <c r="V21" s="140"/>
      <c r="W21" s="140"/>
      <c r="X21" s="140"/>
      <c r="Y21" s="140"/>
    </row>
    <row r="22" spans="1:25" x14ac:dyDescent="0.25">
      <c r="A22" s="141"/>
      <c r="B22" s="148" t="str">
        <f>'Run 1'!A25</f>
        <v>B6</v>
      </c>
      <c r="C22" s="149">
        <f>'Exact copy numbers'!C5:D5</f>
        <v>0</v>
      </c>
      <c r="D22" s="150">
        <f>'Run 1'!C25</f>
        <v>0</v>
      </c>
      <c r="E22" s="151"/>
      <c r="F22" s="152"/>
      <c r="G22" s="153" t="e">
        <f t="shared" si="0"/>
        <v>#DIV/0!</v>
      </c>
      <c r="H22" s="154"/>
      <c r="I22" s="134"/>
      <c r="J22" s="135" t="str">
        <f>IF('Run 1'!C25="","",LOG(C22))</f>
        <v/>
      </c>
      <c r="K22" s="136" t="str">
        <f>IF('Run 1'!C25="","",'Run 1'!C25)</f>
        <v/>
      </c>
      <c r="L22" s="137" t="str">
        <f>IF('Run 1'!C25="","",J22-J$152)</f>
        <v/>
      </c>
      <c r="M22" s="138" t="str">
        <f>IF('Run 1'!C25="","",L22*L22)</f>
        <v/>
      </c>
      <c r="N22" s="139"/>
      <c r="O22" s="130" t="str">
        <f>IF('Run 1'!C25="","",K22-$K$152)</f>
        <v/>
      </c>
      <c r="P22" s="140" t="str">
        <f>IF('Run 1'!C25="","",(K22-$K$152)^2)</f>
        <v/>
      </c>
      <c r="Q22" s="140"/>
      <c r="R22" s="140" t="str">
        <f>IF('Run 1'!C25="","",L22*O22)</f>
        <v/>
      </c>
      <c r="S22" s="140"/>
      <c r="T22" s="140"/>
      <c r="U22" s="140"/>
      <c r="V22" s="140"/>
      <c r="W22" s="140"/>
      <c r="X22" s="140"/>
      <c r="Y22" s="140"/>
    </row>
    <row r="23" spans="1:25" x14ac:dyDescent="0.25">
      <c r="A23" s="141"/>
      <c r="B23" s="127" t="str">
        <f>'Run 1'!A26</f>
        <v>B7</v>
      </c>
      <c r="C23" s="128">
        <f>'Exact copy numbers'!C6:D6</f>
        <v>0</v>
      </c>
      <c r="D23" s="129">
        <f>'Run 1'!C26</f>
        <v>0</v>
      </c>
      <c r="E23" s="130">
        <f>STDEVA(D23:D25)</f>
        <v>0</v>
      </c>
      <c r="F23" s="131">
        <f>AVERAGE(D23:D25)</f>
        <v>0</v>
      </c>
      <c r="G23" s="132" t="e">
        <f t="shared" si="0"/>
        <v>#DIV/0!</v>
      </c>
      <c r="H23" s="133" t="e">
        <f>AVERAGE(G23:G25)</f>
        <v>#DIV/0!</v>
      </c>
      <c r="I23" s="134"/>
      <c r="J23" s="135" t="str">
        <f>IF('Run 1'!C26="","",LOG(C23))</f>
        <v/>
      </c>
      <c r="K23" s="136" t="str">
        <f>IF('Run 1'!C26="","",'Run 1'!C26)</f>
        <v/>
      </c>
      <c r="L23" s="137" t="str">
        <f>IF('Run 1'!C26="","",J23-J$152)</f>
        <v/>
      </c>
      <c r="M23" s="138" t="str">
        <f>IF('Run 1'!C26="","",L23*L23)</f>
        <v/>
      </c>
      <c r="N23" s="139"/>
      <c r="O23" s="130" t="str">
        <f>IF('Run 1'!C26="","",K23-$K$152)</f>
        <v/>
      </c>
      <c r="P23" s="140" t="str">
        <f>IF('Run 1'!C26="","",(K23-$K$152)^2)</f>
        <v/>
      </c>
      <c r="Q23" s="140"/>
      <c r="R23" s="140" t="str">
        <f>IF('Run 1'!C26="","",L23*O23)</f>
        <v/>
      </c>
      <c r="S23" s="140"/>
      <c r="T23" s="140"/>
      <c r="U23" s="140"/>
      <c r="V23" s="140"/>
      <c r="W23" s="140"/>
      <c r="X23" s="140"/>
      <c r="Y23" s="140"/>
    </row>
    <row r="24" spans="1:25" x14ac:dyDescent="0.25">
      <c r="A24" s="141"/>
      <c r="B24" s="142" t="str">
        <f>'Run 1'!A27</f>
        <v>B8</v>
      </c>
      <c r="C24" s="143">
        <f>'Exact copy numbers'!C6:D6</f>
        <v>0</v>
      </c>
      <c r="D24" s="144">
        <f>'Run 1'!C27</f>
        <v>0</v>
      </c>
      <c r="E24" s="136"/>
      <c r="F24" s="145"/>
      <c r="G24" s="146" t="e">
        <f t="shared" si="0"/>
        <v>#DIV/0!</v>
      </c>
      <c r="H24" s="147"/>
      <c r="I24" s="134"/>
      <c r="J24" s="135" t="str">
        <f>IF('Run 1'!C27="","",LOG(C24))</f>
        <v/>
      </c>
      <c r="K24" s="136" t="str">
        <f>IF('Run 1'!C27="","",'Run 1'!C27)</f>
        <v/>
      </c>
      <c r="L24" s="137" t="str">
        <f>IF('Run 1'!C27="","",J24-J$152)</f>
        <v/>
      </c>
      <c r="M24" s="138" t="str">
        <f>IF('Run 1'!C27="","",L24*L24)</f>
        <v/>
      </c>
      <c r="N24" s="139"/>
      <c r="O24" s="130" t="str">
        <f>IF('Run 1'!C27="","",K24-$K$152)</f>
        <v/>
      </c>
      <c r="P24" s="140" t="str">
        <f>IF('Run 1'!C27="","",(K24-$K$152)^2)</f>
        <v/>
      </c>
      <c r="Q24" s="140"/>
      <c r="R24" s="140" t="str">
        <f>IF('Run 1'!C27="","",L24*O24)</f>
        <v/>
      </c>
      <c r="S24" s="140"/>
      <c r="T24" s="140"/>
      <c r="U24" s="140"/>
      <c r="V24" s="140"/>
      <c r="W24" s="140"/>
      <c r="X24" s="140"/>
      <c r="Y24" s="140"/>
    </row>
    <row r="25" spans="1:25" x14ac:dyDescent="0.25">
      <c r="A25" s="155"/>
      <c r="B25" s="148" t="str">
        <f>'Run 1'!A28</f>
        <v>B9</v>
      </c>
      <c r="C25" s="149">
        <f>'Exact copy numbers'!C6:D6</f>
        <v>0</v>
      </c>
      <c r="D25" s="150">
        <f>'Run 1'!C28</f>
        <v>0</v>
      </c>
      <c r="E25" s="136"/>
      <c r="F25" s="145"/>
      <c r="G25" s="146" t="e">
        <f t="shared" si="0"/>
        <v>#DIV/0!</v>
      </c>
      <c r="H25" s="147"/>
      <c r="I25" s="134"/>
      <c r="J25" s="135" t="str">
        <f>IF('Run 1'!C28="","",LOG(C25))</f>
        <v/>
      </c>
      <c r="K25" s="136" t="str">
        <f>IF('Run 1'!C28="","",'Run 1'!C28)</f>
        <v/>
      </c>
      <c r="L25" s="137" t="str">
        <f>IF('Run 1'!C28="","",J25-J$152)</f>
        <v/>
      </c>
      <c r="M25" s="138" t="str">
        <f>IF('Run 1'!C28="","",L25*L25)</f>
        <v/>
      </c>
      <c r="N25" s="139"/>
      <c r="O25" s="130" t="str">
        <f>IF('Run 1'!C28="","",K25-$K$152)</f>
        <v/>
      </c>
      <c r="P25" s="140" t="str">
        <f>IF('Run 1'!C28="","",(K25-$K$152)^2)</f>
        <v/>
      </c>
      <c r="Q25" s="140"/>
      <c r="R25" s="140" t="str">
        <f>IF('Run 1'!C28="","",L25*O25)</f>
        <v/>
      </c>
      <c r="S25" s="140"/>
      <c r="T25" s="140"/>
      <c r="U25" s="140"/>
      <c r="V25" s="140"/>
      <c r="W25" s="140"/>
      <c r="X25" s="140"/>
      <c r="Y25" s="140"/>
    </row>
    <row r="26" spans="1:25" x14ac:dyDescent="0.25">
      <c r="A26" s="126">
        <v>3</v>
      </c>
      <c r="B26" s="127" t="str">
        <f>'Run 1'!A29</f>
        <v>C1</v>
      </c>
      <c r="C26" s="128">
        <f>'Exact copy numbers'!C4:D4</f>
        <v>0</v>
      </c>
      <c r="D26" s="129">
        <f>'Run 1'!C29</f>
        <v>0</v>
      </c>
      <c r="E26" s="130">
        <f>STDEVA(D26:D28)</f>
        <v>0</v>
      </c>
      <c r="F26" s="131">
        <f>AVERAGE(D26:D28)</f>
        <v>0</v>
      </c>
      <c r="G26" s="132" t="e">
        <f t="shared" si="0"/>
        <v>#DIV/0!</v>
      </c>
      <c r="H26" s="133" t="e">
        <f>AVERAGE(G26:G28)</f>
        <v>#DIV/0!</v>
      </c>
      <c r="I26" s="134"/>
      <c r="J26" s="135" t="str">
        <f>IF('Run 1'!C29="","",LOG(C26))</f>
        <v/>
      </c>
      <c r="K26" s="136" t="str">
        <f>IF('Run 1'!C29="","",'Run 1'!C29)</f>
        <v/>
      </c>
      <c r="L26" s="137" t="str">
        <f>IF('Run 1'!C29="","",J26-J$152)</f>
        <v/>
      </c>
      <c r="M26" s="138" t="str">
        <f>IF('Run 1'!C29="","",L26*L26)</f>
        <v/>
      </c>
      <c r="N26" s="139"/>
      <c r="O26" s="130" t="str">
        <f>IF('Run 1'!C29="","",K26-$K$152)</f>
        <v/>
      </c>
      <c r="P26" s="140" t="str">
        <f>IF('Run 1'!C29="","",(K26-$K$152)^2)</f>
        <v/>
      </c>
      <c r="Q26" s="140"/>
      <c r="R26" s="140" t="str">
        <f>IF('Run 1'!C29="","",L26*O26)</f>
        <v/>
      </c>
      <c r="S26" s="140"/>
      <c r="T26" s="140"/>
      <c r="U26" s="140"/>
      <c r="V26" s="140"/>
      <c r="W26" s="140"/>
      <c r="X26" s="140"/>
      <c r="Y26" s="140"/>
    </row>
    <row r="27" spans="1:25" x14ac:dyDescent="0.25">
      <c r="A27" s="141"/>
      <c r="B27" s="142" t="str">
        <f>'Run 1'!A30</f>
        <v>C2</v>
      </c>
      <c r="C27" s="143">
        <f>'Exact copy numbers'!C4:D4</f>
        <v>0</v>
      </c>
      <c r="D27" s="144">
        <f>'Run 1'!C30</f>
        <v>0</v>
      </c>
      <c r="E27" s="136"/>
      <c r="F27" s="145"/>
      <c r="G27" s="146" t="e">
        <f t="shared" si="0"/>
        <v>#DIV/0!</v>
      </c>
      <c r="H27" s="147"/>
      <c r="I27" s="134"/>
      <c r="J27" s="135" t="str">
        <f>IF('Run 1'!C30="","",LOG(C27))</f>
        <v/>
      </c>
      <c r="K27" s="136" t="str">
        <f>IF('Run 1'!C30="","",'Run 1'!C30)</f>
        <v/>
      </c>
      <c r="L27" s="137" t="str">
        <f>IF('Run 1'!C30="","",J27-J$152)</f>
        <v/>
      </c>
      <c r="M27" s="138" t="str">
        <f>IF('Run 1'!C30="","",L27*L27)</f>
        <v/>
      </c>
      <c r="N27" s="139"/>
      <c r="O27" s="130" t="str">
        <f>IF('Run 1'!C30="","",K27-$K$152)</f>
        <v/>
      </c>
      <c r="P27" s="140" t="str">
        <f>IF('Run 1'!C30="","",(K27-$K$152)^2)</f>
        <v/>
      </c>
      <c r="Q27" s="140"/>
      <c r="R27" s="140" t="str">
        <f>IF('Run 1'!C30="","",L27*O27)</f>
        <v/>
      </c>
      <c r="S27" s="140"/>
      <c r="T27" s="140"/>
      <c r="U27" s="140"/>
      <c r="V27" s="140"/>
      <c r="W27" s="140"/>
      <c r="X27" s="140"/>
      <c r="Y27" s="140"/>
    </row>
    <row r="28" spans="1:25" x14ac:dyDescent="0.25">
      <c r="A28" s="141"/>
      <c r="B28" s="148" t="str">
        <f>'Run 1'!A31</f>
        <v>C3</v>
      </c>
      <c r="C28" s="149">
        <f>'Exact copy numbers'!C4:D4</f>
        <v>0</v>
      </c>
      <c r="D28" s="150">
        <f>'Run 1'!C31</f>
        <v>0</v>
      </c>
      <c r="E28" s="151"/>
      <c r="F28" s="152"/>
      <c r="G28" s="153" t="e">
        <f t="shared" si="0"/>
        <v>#DIV/0!</v>
      </c>
      <c r="H28" s="154"/>
      <c r="I28" s="134"/>
      <c r="J28" s="135" t="str">
        <f>IF('Run 1'!C31="","",LOG(C28))</f>
        <v/>
      </c>
      <c r="K28" s="136" t="str">
        <f>IF('Run 1'!C31="","",'Run 1'!C31)</f>
        <v/>
      </c>
      <c r="L28" s="137" t="str">
        <f>IF('Run 1'!C31="","",J28-J$152)</f>
        <v/>
      </c>
      <c r="M28" s="138" t="str">
        <f>IF('Run 1'!C31="","",L28*L28)</f>
        <v/>
      </c>
      <c r="N28" s="139"/>
      <c r="O28" s="130" t="str">
        <f>IF('Run 1'!C31="","",K28-$K$152)</f>
        <v/>
      </c>
      <c r="P28" s="140" t="str">
        <f>IF('Run 1'!C31="","",(K28-$K$152)^2)</f>
        <v/>
      </c>
      <c r="Q28" s="140"/>
      <c r="R28" s="140" t="str">
        <f>IF('Run 1'!C31="","",L28*O28)</f>
        <v/>
      </c>
      <c r="S28" s="140"/>
      <c r="T28" s="140"/>
      <c r="U28" s="140"/>
      <c r="V28" s="140"/>
      <c r="W28" s="140"/>
      <c r="X28" s="140"/>
      <c r="Y28" s="140"/>
    </row>
    <row r="29" spans="1:25" x14ac:dyDescent="0.25">
      <c r="A29" s="141"/>
      <c r="B29" s="127" t="str">
        <f>'Run 1'!A32</f>
        <v>C4</v>
      </c>
      <c r="C29" s="128">
        <f>'Exact copy numbers'!C5:D5</f>
        <v>0</v>
      </c>
      <c r="D29" s="129">
        <f>'Run 1'!C32</f>
        <v>0</v>
      </c>
      <c r="E29" s="130">
        <f>STDEVA(D29:D31)</f>
        <v>0</v>
      </c>
      <c r="F29" s="131">
        <f>AVERAGE(D29:D31)</f>
        <v>0</v>
      </c>
      <c r="G29" s="132" t="e">
        <f t="shared" si="0"/>
        <v>#DIV/0!</v>
      </c>
      <c r="H29" s="133" t="e">
        <f>AVERAGE(G29:G31)</f>
        <v>#DIV/0!</v>
      </c>
      <c r="I29" s="134"/>
      <c r="J29" s="135" t="str">
        <f>IF('Run 1'!C32="","",LOG(C29))</f>
        <v/>
      </c>
      <c r="K29" s="136" t="str">
        <f>IF('Run 1'!C32="","",'Run 1'!C32)</f>
        <v/>
      </c>
      <c r="L29" s="137" t="str">
        <f>IF('Run 1'!C32="","",J29-J$152)</f>
        <v/>
      </c>
      <c r="M29" s="138" t="str">
        <f>IF('Run 1'!C32="","",L29*L29)</f>
        <v/>
      </c>
      <c r="N29" s="139"/>
      <c r="O29" s="130" t="str">
        <f>IF('Run 1'!C32="","",K29-$K$152)</f>
        <v/>
      </c>
      <c r="P29" s="140" t="str">
        <f>IF('Run 1'!C32="","",(K29-$K$152)^2)</f>
        <v/>
      </c>
      <c r="Q29" s="140"/>
      <c r="R29" s="140" t="str">
        <f>IF('Run 1'!C32="","",L29*O29)</f>
        <v/>
      </c>
      <c r="S29" s="140"/>
      <c r="T29" s="140"/>
      <c r="U29" s="140"/>
      <c r="V29" s="140"/>
      <c r="W29" s="140"/>
      <c r="X29" s="140"/>
      <c r="Y29" s="140"/>
    </row>
    <row r="30" spans="1:25" x14ac:dyDescent="0.25">
      <c r="A30" s="141"/>
      <c r="B30" s="142" t="str">
        <f>'Run 1'!A33</f>
        <v>C5</v>
      </c>
      <c r="C30" s="143">
        <f>'Exact copy numbers'!C5:D5</f>
        <v>0</v>
      </c>
      <c r="D30" s="144">
        <f>'Run 1'!C33</f>
        <v>0</v>
      </c>
      <c r="E30" s="136"/>
      <c r="F30" s="145"/>
      <c r="G30" s="146" t="e">
        <f t="shared" si="0"/>
        <v>#DIV/0!</v>
      </c>
      <c r="H30" s="147"/>
      <c r="I30" s="134"/>
      <c r="J30" s="135" t="str">
        <f>IF('Run 1'!C33="","",LOG(C30))</f>
        <v/>
      </c>
      <c r="K30" s="136" t="str">
        <f>IF('Run 1'!C33="","",'Run 1'!C33)</f>
        <v/>
      </c>
      <c r="L30" s="137" t="str">
        <f>IF('Run 1'!C33="","",J30-J$152)</f>
        <v/>
      </c>
      <c r="M30" s="138" t="str">
        <f>IF('Run 1'!C33="","",L30*L30)</f>
        <v/>
      </c>
      <c r="N30" s="139"/>
      <c r="O30" s="130" t="str">
        <f>IF('Run 1'!C33="","",K30-$K$152)</f>
        <v/>
      </c>
      <c r="P30" s="140" t="str">
        <f>IF('Run 1'!C33="","",(K30-$K$152)^2)</f>
        <v/>
      </c>
      <c r="Q30" s="140"/>
      <c r="R30" s="140" t="str">
        <f>IF('Run 1'!C33="","",L30*O30)</f>
        <v/>
      </c>
      <c r="S30" s="140"/>
      <c r="T30" s="140"/>
      <c r="U30" s="140"/>
      <c r="V30" s="140"/>
      <c r="W30" s="140"/>
      <c r="X30" s="140"/>
      <c r="Y30" s="140"/>
    </row>
    <row r="31" spans="1:25" x14ac:dyDescent="0.25">
      <c r="A31" s="141"/>
      <c r="B31" s="148" t="str">
        <f>'Run 1'!A34</f>
        <v>C6</v>
      </c>
      <c r="C31" s="149">
        <f>'Exact copy numbers'!C5:D5</f>
        <v>0</v>
      </c>
      <c r="D31" s="150">
        <f>'Run 1'!C34</f>
        <v>0</v>
      </c>
      <c r="E31" s="151"/>
      <c r="F31" s="152"/>
      <c r="G31" s="153" t="e">
        <f t="shared" si="0"/>
        <v>#DIV/0!</v>
      </c>
      <c r="H31" s="154"/>
      <c r="I31" s="134"/>
      <c r="J31" s="135" t="str">
        <f>IF('Run 1'!C34="","",LOG(C31))</f>
        <v/>
      </c>
      <c r="K31" s="136" t="str">
        <f>IF('Run 1'!C34="","",'Run 1'!C34)</f>
        <v/>
      </c>
      <c r="L31" s="137" t="str">
        <f>IF('Run 1'!C34="","",J31-J$152)</f>
        <v/>
      </c>
      <c r="M31" s="138" t="str">
        <f>IF('Run 1'!C34="","",L31*L31)</f>
        <v/>
      </c>
      <c r="N31" s="139"/>
      <c r="O31" s="130" t="str">
        <f>IF('Run 1'!C34="","",K31-$K$152)</f>
        <v/>
      </c>
      <c r="P31" s="140" t="str">
        <f>IF('Run 1'!C34="","",(K31-$K$152)^2)</f>
        <v/>
      </c>
      <c r="Q31" s="140"/>
      <c r="R31" s="140" t="str">
        <f>IF('Run 1'!C34="","",L31*O31)</f>
        <v/>
      </c>
      <c r="S31" s="140"/>
      <c r="T31" s="140"/>
      <c r="U31" s="140"/>
      <c r="V31" s="140"/>
      <c r="W31" s="140"/>
      <c r="X31" s="140"/>
      <c r="Y31" s="140"/>
    </row>
    <row r="32" spans="1:25" x14ac:dyDescent="0.25">
      <c r="A32" s="141"/>
      <c r="B32" s="127" t="str">
        <f>'Run 1'!A35</f>
        <v>C7</v>
      </c>
      <c r="C32" s="128">
        <f>'Exact copy numbers'!C6:D6</f>
        <v>0</v>
      </c>
      <c r="D32" s="129">
        <f>'Run 1'!C35</f>
        <v>0</v>
      </c>
      <c r="E32" s="130">
        <f>STDEVA(D32:D34)</f>
        <v>0</v>
      </c>
      <c r="F32" s="131">
        <f>AVERAGE(D32:D34)</f>
        <v>0</v>
      </c>
      <c r="G32" s="132" t="e">
        <f t="shared" si="0"/>
        <v>#DIV/0!</v>
      </c>
      <c r="H32" s="133" t="e">
        <f>AVERAGE(G32:G34)</f>
        <v>#DIV/0!</v>
      </c>
      <c r="I32" s="134"/>
      <c r="J32" s="135" t="str">
        <f>IF('Run 1'!C35="","",LOG(C32))</f>
        <v/>
      </c>
      <c r="K32" s="136" t="str">
        <f>IF('Run 1'!C35="","",'Run 1'!C35)</f>
        <v/>
      </c>
      <c r="L32" s="137" t="str">
        <f>IF('Run 1'!C35="","",J32-J$152)</f>
        <v/>
      </c>
      <c r="M32" s="138" t="str">
        <f>IF('Run 1'!C35="","",L32*L32)</f>
        <v/>
      </c>
      <c r="N32" s="139"/>
      <c r="O32" s="130" t="str">
        <f>IF('Run 1'!C35="","",K32-$K$152)</f>
        <v/>
      </c>
      <c r="P32" s="140" t="str">
        <f>IF('Run 1'!C35="","",(K32-$K$152)^2)</f>
        <v/>
      </c>
      <c r="Q32" s="140"/>
      <c r="R32" s="140" t="str">
        <f>IF('Run 1'!C35="","",L32*O32)</f>
        <v/>
      </c>
      <c r="S32" s="140"/>
      <c r="T32" s="140"/>
      <c r="U32" s="140"/>
      <c r="V32" s="140"/>
      <c r="W32" s="140"/>
      <c r="X32" s="140"/>
      <c r="Y32" s="140"/>
    </row>
    <row r="33" spans="1:25" x14ac:dyDescent="0.25">
      <c r="A33" s="141"/>
      <c r="B33" s="142" t="str">
        <f>'Run 1'!A36</f>
        <v>C8</v>
      </c>
      <c r="C33" s="143">
        <f>'Exact copy numbers'!C6:D6</f>
        <v>0</v>
      </c>
      <c r="D33" s="144">
        <f>'Run 1'!C36</f>
        <v>0</v>
      </c>
      <c r="E33" s="136"/>
      <c r="F33" s="145"/>
      <c r="G33" s="146" t="e">
        <f t="shared" si="0"/>
        <v>#DIV/0!</v>
      </c>
      <c r="H33" s="147"/>
      <c r="I33" s="134"/>
      <c r="J33" s="135" t="str">
        <f>IF('Run 1'!C36="","",LOG(C33))</f>
        <v/>
      </c>
      <c r="K33" s="136" t="str">
        <f>IF('Run 1'!C36="","",'Run 1'!C36)</f>
        <v/>
      </c>
      <c r="L33" s="137" t="str">
        <f>IF('Run 1'!C36="","",J33-J$152)</f>
        <v/>
      </c>
      <c r="M33" s="138" t="str">
        <f>IF('Run 1'!C36="","",L33*L33)</f>
        <v/>
      </c>
      <c r="N33" s="139"/>
      <c r="O33" s="130" t="str">
        <f>IF('Run 1'!C36="","",K33-$K$152)</f>
        <v/>
      </c>
      <c r="P33" s="140" t="str">
        <f>IF('Run 1'!C36="","",(K33-$K$152)^2)</f>
        <v/>
      </c>
      <c r="Q33" s="140"/>
      <c r="R33" s="140" t="str">
        <f>IF('Run 1'!C36="","",L33*O33)</f>
        <v/>
      </c>
      <c r="S33" s="140"/>
      <c r="T33" s="140"/>
      <c r="U33" s="140"/>
      <c r="V33" s="140"/>
      <c r="W33" s="140"/>
      <c r="X33" s="140"/>
      <c r="Y33" s="140"/>
    </row>
    <row r="34" spans="1:25" x14ac:dyDescent="0.25">
      <c r="A34" s="155"/>
      <c r="B34" s="148" t="str">
        <f>'Run 1'!A37</f>
        <v>C9</v>
      </c>
      <c r="C34" s="149">
        <f>'Exact copy numbers'!C6:D6</f>
        <v>0</v>
      </c>
      <c r="D34" s="150">
        <f>'Run 1'!C37</f>
        <v>0</v>
      </c>
      <c r="E34" s="136"/>
      <c r="F34" s="145"/>
      <c r="G34" s="146" t="e">
        <f t="shared" si="0"/>
        <v>#DIV/0!</v>
      </c>
      <c r="H34" s="147"/>
      <c r="I34" s="134"/>
      <c r="J34" s="135" t="str">
        <f>IF('Run 1'!C37="","",LOG(C34))</f>
        <v/>
      </c>
      <c r="K34" s="136" t="str">
        <f>IF('Run 1'!C37="","",'Run 1'!C37)</f>
        <v/>
      </c>
      <c r="L34" s="137" t="str">
        <f>IF('Run 1'!C37="","",J34-J$152)</f>
        <v/>
      </c>
      <c r="M34" s="138" t="str">
        <f>IF('Run 1'!C37="","",L34*L34)</f>
        <v/>
      </c>
      <c r="N34" s="139"/>
      <c r="O34" s="130" t="str">
        <f>IF('Run 1'!C37="","",K34-$K$152)</f>
        <v/>
      </c>
      <c r="P34" s="140" t="str">
        <f>IF('Run 1'!C37="","",(K34-$K$152)^2)</f>
        <v/>
      </c>
      <c r="Q34" s="140"/>
      <c r="R34" s="140" t="str">
        <f>IF('Run 1'!C37="","",L34*O34)</f>
        <v/>
      </c>
      <c r="S34" s="140"/>
      <c r="T34" s="140"/>
      <c r="U34" s="140"/>
      <c r="V34" s="140"/>
      <c r="W34" s="140"/>
      <c r="X34" s="140"/>
      <c r="Y34" s="140"/>
    </row>
    <row r="35" spans="1:25" x14ac:dyDescent="0.25">
      <c r="A35" s="126">
        <v>4</v>
      </c>
      <c r="B35" s="127" t="str">
        <f>'Run 1'!A38</f>
        <v>D1</v>
      </c>
      <c r="C35" s="128">
        <f>'Exact copy numbers'!C4:D4</f>
        <v>0</v>
      </c>
      <c r="D35" s="129">
        <f>'Run 1'!C38</f>
        <v>0</v>
      </c>
      <c r="E35" s="130">
        <f>STDEVA(D35:D37)</f>
        <v>0</v>
      </c>
      <c r="F35" s="131">
        <f>AVERAGE(D35:D37)</f>
        <v>0</v>
      </c>
      <c r="G35" s="132" t="e">
        <f t="shared" si="0"/>
        <v>#DIV/0!</v>
      </c>
      <c r="H35" s="133" t="e">
        <f>AVERAGE(G35:G37)</f>
        <v>#DIV/0!</v>
      </c>
      <c r="I35" s="134"/>
      <c r="J35" s="135" t="str">
        <f>IF('Run 1'!C38="","",LOG(C35))</f>
        <v/>
      </c>
      <c r="K35" s="136" t="str">
        <f>IF('Run 1'!C38="","",'Run 1'!C38)</f>
        <v/>
      </c>
      <c r="L35" s="137" t="str">
        <f>IF('Run 1'!C38="","",J35-J$152)</f>
        <v/>
      </c>
      <c r="M35" s="138" t="str">
        <f>IF('Run 1'!C38="","",L35*L35)</f>
        <v/>
      </c>
      <c r="N35" s="139"/>
      <c r="O35" s="130" t="str">
        <f>IF('Run 1'!C38="","",K35-$K$152)</f>
        <v/>
      </c>
      <c r="P35" s="140" t="str">
        <f>IF('Run 1'!C38="","",(K35-$K$152)^2)</f>
        <v/>
      </c>
      <c r="Q35" s="140"/>
      <c r="R35" s="140" t="str">
        <f>IF('Run 1'!C38="","",L35*O35)</f>
        <v/>
      </c>
      <c r="S35" s="140"/>
      <c r="T35" s="140"/>
      <c r="U35" s="140"/>
      <c r="V35" s="140"/>
      <c r="W35" s="140"/>
      <c r="X35" s="140"/>
      <c r="Y35" s="140"/>
    </row>
    <row r="36" spans="1:25" x14ac:dyDescent="0.25">
      <c r="A36" s="141"/>
      <c r="B36" s="142" t="str">
        <f>'Run 1'!A39</f>
        <v>D2</v>
      </c>
      <c r="C36" s="143">
        <f>'Exact copy numbers'!C4:D4</f>
        <v>0</v>
      </c>
      <c r="D36" s="144">
        <f>'Run 1'!C39</f>
        <v>0</v>
      </c>
      <c r="E36" s="136"/>
      <c r="F36" s="145"/>
      <c r="G36" s="146" t="e">
        <f t="shared" si="0"/>
        <v>#DIV/0!</v>
      </c>
      <c r="H36" s="147"/>
      <c r="I36" s="134"/>
      <c r="J36" s="135" t="str">
        <f>IF('Run 1'!C39="","",LOG(C36))</f>
        <v/>
      </c>
      <c r="K36" s="136" t="str">
        <f>IF('Run 1'!C39="","",'Run 1'!C39)</f>
        <v/>
      </c>
      <c r="L36" s="137" t="str">
        <f>IF('Run 1'!C39="","",J36-J$152)</f>
        <v/>
      </c>
      <c r="M36" s="138" t="str">
        <f>IF('Run 1'!C39="","",L36*L36)</f>
        <v/>
      </c>
      <c r="N36" s="139"/>
      <c r="O36" s="130" t="str">
        <f>IF('Run 1'!C39="","",K36-$K$152)</f>
        <v/>
      </c>
      <c r="P36" s="140" t="str">
        <f>IF('Run 1'!C39="","",(K36-$K$152)^2)</f>
        <v/>
      </c>
      <c r="Q36" s="140"/>
      <c r="R36" s="140" t="str">
        <f>IF('Run 1'!C39="","",L36*O36)</f>
        <v/>
      </c>
      <c r="S36" s="140"/>
      <c r="T36" s="140"/>
      <c r="U36" s="140"/>
      <c r="V36" s="140"/>
      <c r="W36" s="140"/>
      <c r="X36" s="140"/>
      <c r="Y36" s="140"/>
    </row>
    <row r="37" spans="1:25" x14ac:dyDescent="0.25">
      <c r="A37" s="141"/>
      <c r="B37" s="148" t="str">
        <f>'Run 1'!A40</f>
        <v>D3</v>
      </c>
      <c r="C37" s="149">
        <f>'Exact copy numbers'!C4:D4</f>
        <v>0</v>
      </c>
      <c r="D37" s="150">
        <f>'Run 1'!C40</f>
        <v>0</v>
      </c>
      <c r="E37" s="151"/>
      <c r="F37" s="152"/>
      <c r="G37" s="153" t="e">
        <f t="shared" si="0"/>
        <v>#DIV/0!</v>
      </c>
      <c r="H37" s="154"/>
      <c r="I37" s="134"/>
      <c r="J37" s="135" t="str">
        <f>IF('Run 1'!C40="","",LOG(C37))</f>
        <v/>
      </c>
      <c r="K37" s="136" t="str">
        <f>IF('Run 1'!C40="","",'Run 1'!C40)</f>
        <v/>
      </c>
      <c r="L37" s="137" t="str">
        <f>IF('Run 1'!C40="","",J37-J$152)</f>
        <v/>
      </c>
      <c r="M37" s="138" t="str">
        <f>IF('Run 1'!C40="","",L37*L37)</f>
        <v/>
      </c>
      <c r="N37" s="139"/>
      <c r="O37" s="130" t="str">
        <f>IF('Run 1'!C40="","",K37-$K$152)</f>
        <v/>
      </c>
      <c r="P37" s="140" t="str">
        <f>IF('Run 1'!C40="","",(K37-$K$152)^2)</f>
        <v/>
      </c>
      <c r="Q37" s="140"/>
      <c r="R37" s="140" t="str">
        <f>IF('Run 1'!C40="","",L37*O37)</f>
        <v/>
      </c>
      <c r="S37" s="140"/>
      <c r="T37" s="140"/>
      <c r="U37" s="140"/>
      <c r="V37" s="140"/>
      <c r="W37" s="140"/>
      <c r="X37" s="140"/>
      <c r="Y37" s="140"/>
    </row>
    <row r="38" spans="1:25" x14ac:dyDescent="0.25">
      <c r="A38" s="141"/>
      <c r="B38" s="127" t="str">
        <f>'Run 1'!A41</f>
        <v>D4</v>
      </c>
      <c r="C38" s="128">
        <f>'Exact copy numbers'!C5:D5</f>
        <v>0</v>
      </c>
      <c r="D38" s="129">
        <f>'Run 1'!C41</f>
        <v>0</v>
      </c>
      <c r="E38" s="130">
        <f>STDEVA(D38:D40)</f>
        <v>0</v>
      </c>
      <c r="F38" s="131">
        <f>AVERAGE(D38:D40)</f>
        <v>0</v>
      </c>
      <c r="G38" s="132" t="e">
        <f t="shared" si="0"/>
        <v>#DIV/0!</v>
      </c>
      <c r="H38" s="133" t="e">
        <f>AVERAGE(G38:G40)</f>
        <v>#DIV/0!</v>
      </c>
      <c r="I38" s="134"/>
      <c r="J38" s="135" t="str">
        <f>IF('Run 1'!C41="","",LOG(C38))</f>
        <v/>
      </c>
      <c r="K38" s="136" t="str">
        <f>IF('Run 1'!C41="","",'Run 1'!C41)</f>
        <v/>
      </c>
      <c r="L38" s="137" t="str">
        <f>IF('Run 1'!C41="","",J38-J$152)</f>
        <v/>
      </c>
      <c r="M38" s="138" t="str">
        <f>IF('Run 1'!C41="","",L38*L38)</f>
        <v/>
      </c>
      <c r="N38" s="139"/>
      <c r="O38" s="130" t="str">
        <f>IF('Run 1'!C41="","",K38-$K$152)</f>
        <v/>
      </c>
      <c r="P38" s="140" t="str">
        <f>IF('Run 1'!C41="","",(K38-$K$152)^2)</f>
        <v/>
      </c>
      <c r="Q38" s="140"/>
      <c r="R38" s="140" t="str">
        <f>IF('Run 1'!C41="","",L38*O38)</f>
        <v/>
      </c>
      <c r="S38" s="140"/>
      <c r="T38" s="140"/>
      <c r="U38" s="140"/>
      <c r="V38" s="140"/>
      <c r="W38" s="140"/>
      <c r="X38" s="140"/>
      <c r="Y38" s="140"/>
    </row>
    <row r="39" spans="1:25" x14ac:dyDescent="0.25">
      <c r="A39" s="141"/>
      <c r="B39" s="142" t="str">
        <f>'Run 1'!A42</f>
        <v>D5</v>
      </c>
      <c r="C39" s="143">
        <f>'Exact copy numbers'!C5:D5</f>
        <v>0</v>
      </c>
      <c r="D39" s="144">
        <f>'Run 1'!C42</f>
        <v>0</v>
      </c>
      <c r="E39" s="136"/>
      <c r="F39" s="145"/>
      <c r="G39" s="146" t="e">
        <f t="shared" si="0"/>
        <v>#DIV/0!</v>
      </c>
      <c r="H39" s="147"/>
      <c r="I39" s="134"/>
      <c r="J39" s="135" t="str">
        <f>IF('Run 1'!C42="","",LOG(C39))</f>
        <v/>
      </c>
      <c r="K39" s="136" t="str">
        <f>IF('Run 1'!C42="","",'Run 1'!C42)</f>
        <v/>
      </c>
      <c r="L39" s="137" t="str">
        <f>IF('Run 1'!C42="","",J39-J$152)</f>
        <v/>
      </c>
      <c r="M39" s="138" t="str">
        <f>IF('Run 1'!C42="","",L39*L39)</f>
        <v/>
      </c>
      <c r="N39" s="139"/>
      <c r="O39" s="130" t="str">
        <f>IF('Run 1'!C42="","",K39-$K$152)</f>
        <v/>
      </c>
      <c r="P39" s="140" t="str">
        <f>IF('Run 1'!C42="","",(K39-$K$152)^2)</f>
        <v/>
      </c>
      <c r="Q39" s="140"/>
      <c r="R39" s="140" t="str">
        <f>IF('Run 1'!C42="","",L39*O39)</f>
        <v/>
      </c>
      <c r="S39" s="140"/>
      <c r="T39" s="140"/>
      <c r="U39" s="140"/>
      <c r="V39" s="140"/>
      <c r="W39" s="140"/>
      <c r="X39" s="140"/>
      <c r="Y39" s="140"/>
    </row>
    <row r="40" spans="1:25" x14ac:dyDescent="0.25">
      <c r="A40" s="141"/>
      <c r="B40" s="148" t="str">
        <f>'Run 1'!A43</f>
        <v>D6</v>
      </c>
      <c r="C40" s="149">
        <f>'Exact copy numbers'!C5:D5</f>
        <v>0</v>
      </c>
      <c r="D40" s="150">
        <f>'Run 1'!C43</f>
        <v>0</v>
      </c>
      <c r="E40" s="151"/>
      <c r="F40" s="152"/>
      <c r="G40" s="153" t="e">
        <f t="shared" si="0"/>
        <v>#DIV/0!</v>
      </c>
      <c r="H40" s="154"/>
      <c r="I40" s="134"/>
      <c r="J40" s="135" t="str">
        <f>IF('Run 1'!C43="","",LOG(C40))</f>
        <v/>
      </c>
      <c r="K40" s="136" t="str">
        <f>IF('Run 1'!C43="","",'Run 1'!C43)</f>
        <v/>
      </c>
      <c r="L40" s="137" t="str">
        <f>IF('Run 1'!C43="","",J40-J$152)</f>
        <v/>
      </c>
      <c r="M40" s="138" t="str">
        <f>IF('Run 1'!C43="","",L40*L40)</f>
        <v/>
      </c>
      <c r="N40" s="139"/>
      <c r="O40" s="130" t="str">
        <f>IF('Run 1'!C43="","",K40-$K$152)</f>
        <v/>
      </c>
      <c r="P40" s="140" t="str">
        <f>IF('Run 1'!C43="","",(K40-$K$152)^2)</f>
        <v/>
      </c>
      <c r="Q40" s="140"/>
      <c r="R40" s="140" t="str">
        <f>IF('Run 1'!C43="","",L40*O40)</f>
        <v/>
      </c>
      <c r="S40" s="140"/>
      <c r="T40" s="140"/>
      <c r="U40" s="140"/>
      <c r="V40" s="140"/>
      <c r="W40" s="140"/>
      <c r="X40" s="140"/>
      <c r="Y40" s="140"/>
    </row>
    <row r="41" spans="1:25" x14ac:dyDescent="0.25">
      <c r="A41" s="141"/>
      <c r="B41" s="127" t="str">
        <f>'Run 1'!A44</f>
        <v>D7</v>
      </c>
      <c r="C41" s="128">
        <f>'Exact copy numbers'!C6:D6</f>
        <v>0</v>
      </c>
      <c r="D41" s="129">
        <f>'Run 1'!C44</f>
        <v>0</v>
      </c>
      <c r="E41" s="130">
        <f>STDEVA(D41:D43)</f>
        <v>0</v>
      </c>
      <c r="F41" s="131">
        <f>AVERAGE(D41:D43)</f>
        <v>0</v>
      </c>
      <c r="G41" s="132" t="e">
        <f t="shared" si="0"/>
        <v>#DIV/0!</v>
      </c>
      <c r="H41" s="133" t="e">
        <f>AVERAGE(G41:G43)</f>
        <v>#DIV/0!</v>
      </c>
      <c r="I41" s="134"/>
      <c r="J41" s="135" t="str">
        <f>IF('Run 1'!C44="","",LOG(C41))</f>
        <v/>
      </c>
      <c r="K41" s="136" t="str">
        <f>IF('Run 1'!C44="","",'Run 1'!C44)</f>
        <v/>
      </c>
      <c r="L41" s="137" t="str">
        <f>IF('Run 1'!C44="","",J41-J$152)</f>
        <v/>
      </c>
      <c r="M41" s="138" t="str">
        <f>IF('Run 1'!C44="","",L41*L41)</f>
        <v/>
      </c>
      <c r="N41" s="139"/>
      <c r="O41" s="130" t="str">
        <f>IF('Run 1'!C44="","",K41-$K$152)</f>
        <v/>
      </c>
      <c r="P41" s="140" t="str">
        <f>IF('Run 1'!C44="","",(K41-$K$152)^2)</f>
        <v/>
      </c>
      <c r="Q41" s="140"/>
      <c r="R41" s="140" t="str">
        <f>IF('Run 1'!C44="","",L41*O41)</f>
        <v/>
      </c>
      <c r="S41" s="140"/>
      <c r="T41" s="140"/>
      <c r="U41" s="140"/>
      <c r="V41" s="140"/>
      <c r="W41" s="140"/>
      <c r="X41" s="140"/>
      <c r="Y41" s="140"/>
    </row>
    <row r="42" spans="1:25" x14ac:dyDescent="0.25">
      <c r="A42" s="141"/>
      <c r="B42" s="142" t="str">
        <f>'Run 1'!A45</f>
        <v>D8</v>
      </c>
      <c r="C42" s="143">
        <f>'Exact copy numbers'!C6:D6</f>
        <v>0</v>
      </c>
      <c r="D42" s="144">
        <f>'Run 1'!C45</f>
        <v>0</v>
      </c>
      <c r="E42" s="136"/>
      <c r="F42" s="145"/>
      <c r="G42" s="146" t="e">
        <f t="shared" si="0"/>
        <v>#DIV/0!</v>
      </c>
      <c r="H42" s="147"/>
      <c r="I42" s="134"/>
      <c r="J42" s="135" t="str">
        <f>IF('Run 1'!C45="","",LOG(C42))</f>
        <v/>
      </c>
      <c r="K42" s="136" t="str">
        <f>IF('Run 1'!C45="","",'Run 1'!C45)</f>
        <v/>
      </c>
      <c r="L42" s="137" t="str">
        <f>IF('Run 1'!C45="","",J42-J$152)</f>
        <v/>
      </c>
      <c r="M42" s="138" t="str">
        <f>IF('Run 1'!C45="","",L42*L42)</f>
        <v/>
      </c>
      <c r="N42" s="139"/>
      <c r="O42" s="130" t="str">
        <f>IF('Run 1'!C45="","",K42-$K$152)</f>
        <v/>
      </c>
      <c r="P42" s="140" t="str">
        <f>IF('Run 1'!C45="","",(K42-$K$152)^2)</f>
        <v/>
      </c>
      <c r="Q42" s="140"/>
      <c r="R42" s="140" t="str">
        <f>IF('Run 1'!C45="","",L42*O42)</f>
        <v/>
      </c>
      <c r="S42" s="140"/>
      <c r="T42" s="140"/>
      <c r="U42" s="140"/>
      <c r="V42" s="140"/>
      <c r="W42" s="140"/>
      <c r="X42" s="140"/>
      <c r="Y42" s="140"/>
    </row>
    <row r="43" spans="1:25" x14ac:dyDescent="0.25">
      <c r="A43" s="155"/>
      <c r="B43" s="148" t="str">
        <f>'Run 1'!A46</f>
        <v>D9</v>
      </c>
      <c r="C43" s="149">
        <f>'Exact copy numbers'!C6:D6</f>
        <v>0</v>
      </c>
      <c r="D43" s="150">
        <f>'Run 1'!C46</f>
        <v>0</v>
      </c>
      <c r="E43" s="136"/>
      <c r="F43" s="145"/>
      <c r="G43" s="146" t="e">
        <f t="shared" si="0"/>
        <v>#DIV/0!</v>
      </c>
      <c r="H43" s="147"/>
      <c r="I43" s="134"/>
      <c r="J43" s="135" t="str">
        <f>IF('Run 1'!C46="","",LOG(C43))</f>
        <v/>
      </c>
      <c r="K43" s="136" t="str">
        <f>IF('Run 1'!C46="","",'Run 1'!C46)</f>
        <v/>
      </c>
      <c r="L43" s="137" t="str">
        <f>IF('Run 1'!C46="","",J43-J$152)</f>
        <v/>
      </c>
      <c r="M43" s="138" t="str">
        <f>IF('Run 1'!C46="","",L43*L43)</f>
        <v/>
      </c>
      <c r="N43" s="139"/>
      <c r="O43" s="130" t="str">
        <f>IF('Run 1'!C46="","",K43-$K$152)</f>
        <v/>
      </c>
      <c r="P43" s="140" t="str">
        <f>IF('Run 1'!C46="","",(K43-$K$152)^2)</f>
        <v/>
      </c>
      <c r="Q43" s="140"/>
      <c r="R43" s="140" t="str">
        <f>IF('Run 1'!C46="","",L43*O43)</f>
        <v/>
      </c>
      <c r="S43" s="140"/>
      <c r="T43" s="140"/>
      <c r="U43" s="140"/>
      <c r="V43" s="140"/>
      <c r="W43" s="140"/>
      <c r="X43" s="140"/>
      <c r="Y43" s="140"/>
    </row>
    <row r="44" spans="1:25" x14ac:dyDescent="0.25">
      <c r="A44" s="126">
        <v>5</v>
      </c>
      <c r="B44" s="127" t="str">
        <f>'Run 2'!A11</f>
        <v>A1</v>
      </c>
      <c r="C44" s="128">
        <f>'Exact copy numbers'!C4:D4</f>
        <v>0</v>
      </c>
      <c r="D44" s="129">
        <f>'Run 2'!C11</f>
        <v>0</v>
      </c>
      <c r="E44" s="130">
        <f>STDEVA(D44:D46)</f>
        <v>0</v>
      </c>
      <c r="F44" s="131">
        <f>AVERAGE(D44:D46)</f>
        <v>0</v>
      </c>
      <c r="G44" s="132" t="e">
        <f t="shared" si="0"/>
        <v>#DIV/0!</v>
      </c>
      <c r="H44" s="133" t="e">
        <f>AVERAGE(G44:G46)</f>
        <v>#DIV/0!</v>
      </c>
      <c r="I44" s="134"/>
      <c r="J44" s="135" t="str">
        <f>IF('Run 2'!C11="","",LOG(C44))</f>
        <v/>
      </c>
      <c r="K44" s="136" t="str">
        <f>IF('Run 2'!C11="","",'Run 2'!C11)</f>
        <v/>
      </c>
      <c r="L44" s="137" t="str">
        <f>IF('Run 2'!C11="","",J44-J$152)</f>
        <v/>
      </c>
      <c r="M44" s="138" t="str">
        <f>IF('Run 2'!C11="","",L44*L44)</f>
        <v/>
      </c>
      <c r="N44" s="135"/>
      <c r="O44" s="130" t="str">
        <f>IF('Run 2'!C11="","",K44-$K$152)</f>
        <v/>
      </c>
      <c r="P44" s="140" t="str">
        <f>IF('Run 2'!C11="","",(K44-$K$152)^2)</f>
        <v/>
      </c>
      <c r="Q44" s="140"/>
      <c r="R44" s="140" t="str">
        <f>IF('Run 2'!C11="","",L44*O44)</f>
        <v/>
      </c>
      <c r="S44" s="140"/>
      <c r="T44" s="140"/>
      <c r="U44" s="140"/>
      <c r="V44" s="140"/>
      <c r="W44" s="140"/>
      <c r="X44" s="140"/>
      <c r="Y44" s="140"/>
    </row>
    <row r="45" spans="1:25" x14ac:dyDescent="0.25">
      <c r="A45" s="141"/>
      <c r="B45" s="142" t="str">
        <f>'Run 2'!A12</f>
        <v>A2</v>
      </c>
      <c r="C45" s="143">
        <f>'Exact copy numbers'!C4:D4</f>
        <v>0</v>
      </c>
      <c r="D45" s="144">
        <f>'Run 2'!C12</f>
        <v>0</v>
      </c>
      <c r="E45" s="136"/>
      <c r="F45" s="145"/>
      <c r="G45" s="146" t="e">
        <f t="shared" si="0"/>
        <v>#DIV/0!</v>
      </c>
      <c r="H45" s="147"/>
      <c r="I45" s="134"/>
      <c r="J45" s="135" t="str">
        <f>IF('Run 2'!C12="","",LOG(C45))</f>
        <v/>
      </c>
      <c r="K45" s="136" t="str">
        <f>IF('Run 2'!C12="","",'Run 2'!C12)</f>
        <v/>
      </c>
      <c r="L45" s="137" t="str">
        <f>IF('Run 2'!C12="","",J45-J$152)</f>
        <v/>
      </c>
      <c r="M45" s="138" t="str">
        <f>IF('Run 2'!C12="","",L45*L45)</f>
        <v/>
      </c>
      <c r="N45" s="139"/>
      <c r="O45" s="130" t="str">
        <f>IF('Run 2'!C12="","",K45-$K$152)</f>
        <v/>
      </c>
      <c r="P45" s="140" t="str">
        <f>IF('Run 2'!C12="","",(K45-$K$152)^2)</f>
        <v/>
      </c>
      <c r="Q45" s="140"/>
      <c r="R45" s="140" t="str">
        <f>IF('Run 2'!C12="","",L45*O45)</f>
        <v/>
      </c>
      <c r="S45" s="140"/>
      <c r="T45" s="140"/>
      <c r="U45" s="140"/>
      <c r="V45" s="140"/>
      <c r="W45" s="140"/>
      <c r="X45" s="140"/>
      <c r="Y45" s="140"/>
    </row>
    <row r="46" spans="1:25" x14ac:dyDescent="0.25">
      <c r="A46" s="141"/>
      <c r="B46" s="148" t="str">
        <f>'Run 2'!A13</f>
        <v>A3</v>
      </c>
      <c r="C46" s="149">
        <f>'Exact copy numbers'!C4:D4</f>
        <v>0</v>
      </c>
      <c r="D46" s="150">
        <f>'Run 2'!C13</f>
        <v>0</v>
      </c>
      <c r="E46" s="151"/>
      <c r="F46" s="152"/>
      <c r="G46" s="153" t="e">
        <f t="shared" si="0"/>
        <v>#DIV/0!</v>
      </c>
      <c r="H46" s="154"/>
      <c r="I46" s="134"/>
      <c r="J46" s="135" t="str">
        <f>IF('Run 2'!C13="","",LOG(C46))</f>
        <v/>
      </c>
      <c r="K46" s="136" t="str">
        <f>IF('Run 2'!C13="","",'Run 2'!C13)</f>
        <v/>
      </c>
      <c r="L46" s="137" t="str">
        <f>IF('Run 2'!C13="","",J46-J$152)</f>
        <v/>
      </c>
      <c r="M46" s="138" t="str">
        <f>IF('Run 2'!C13="","",L46*L46)</f>
        <v/>
      </c>
      <c r="N46" s="139"/>
      <c r="O46" s="130" t="str">
        <f>IF('Run 2'!C13="","",K46-$K$152)</f>
        <v/>
      </c>
      <c r="P46" s="140" t="str">
        <f>IF('Run 2'!C13="","",(K46-$K$152)^2)</f>
        <v/>
      </c>
      <c r="Q46" s="140"/>
      <c r="R46" s="140" t="str">
        <f>IF('Run 2'!C13="","",L46*O46)</f>
        <v/>
      </c>
      <c r="S46" s="140"/>
      <c r="T46" s="140"/>
      <c r="U46" s="140"/>
      <c r="V46" s="140"/>
      <c r="W46" s="140"/>
      <c r="X46" s="140"/>
      <c r="Y46" s="140"/>
    </row>
    <row r="47" spans="1:25" x14ac:dyDescent="0.25">
      <c r="A47" s="141"/>
      <c r="B47" s="127" t="str">
        <f>'Run 2'!A14</f>
        <v>A4</v>
      </c>
      <c r="C47" s="128">
        <f>'Exact copy numbers'!C5:D5</f>
        <v>0</v>
      </c>
      <c r="D47" s="129">
        <f>'Run 2'!C14</f>
        <v>0</v>
      </c>
      <c r="E47" s="130">
        <f>STDEVA(D47:D49)</f>
        <v>0</v>
      </c>
      <c r="F47" s="131">
        <f>AVERAGE(D47:D49)</f>
        <v>0</v>
      </c>
      <c r="G47" s="132" t="e">
        <f t="shared" si="0"/>
        <v>#DIV/0!</v>
      </c>
      <c r="H47" s="133" t="e">
        <f>AVERAGE(G47:G49)</f>
        <v>#DIV/0!</v>
      </c>
      <c r="I47" s="134"/>
      <c r="J47" s="135" t="str">
        <f>IF('Run 2'!C14="","",LOG(C47))</f>
        <v/>
      </c>
      <c r="K47" s="136" t="str">
        <f>IF('Run 2'!C14="","",'Run 2'!C14)</f>
        <v/>
      </c>
      <c r="L47" s="137" t="str">
        <f>IF('Run 2'!C14="","",J47-J$152)</f>
        <v/>
      </c>
      <c r="M47" s="138" t="str">
        <f>IF('Run 2'!C14="","",L47*L47)</f>
        <v/>
      </c>
      <c r="N47" s="139"/>
      <c r="O47" s="130" t="str">
        <f>IF('Run 2'!C14="","",K47-$K$152)</f>
        <v/>
      </c>
      <c r="P47" s="140" t="str">
        <f>IF('Run 2'!C14="","",(K47-$K$152)^2)</f>
        <v/>
      </c>
      <c r="Q47" s="140"/>
      <c r="R47" s="140" t="str">
        <f>IF('Run 2'!C14="","",L47*O47)</f>
        <v/>
      </c>
      <c r="S47" s="140"/>
      <c r="T47" s="140"/>
      <c r="U47" s="140"/>
      <c r="V47" s="140"/>
      <c r="W47" s="140"/>
      <c r="X47" s="140"/>
      <c r="Y47" s="140"/>
    </row>
    <row r="48" spans="1:25" x14ac:dyDescent="0.25">
      <c r="A48" s="141"/>
      <c r="B48" s="142" t="str">
        <f>'Run 2'!A15</f>
        <v>A5</v>
      </c>
      <c r="C48" s="143">
        <f>'Exact copy numbers'!C5:D5</f>
        <v>0</v>
      </c>
      <c r="D48" s="144">
        <f>'Run 2'!C15</f>
        <v>0</v>
      </c>
      <c r="E48" s="136"/>
      <c r="F48" s="145"/>
      <c r="G48" s="146" t="e">
        <f t="shared" si="0"/>
        <v>#DIV/0!</v>
      </c>
      <c r="H48" s="147"/>
      <c r="I48" s="134"/>
      <c r="J48" s="135" t="str">
        <f>IF('Run 2'!C15="","",LOG(C48))</f>
        <v/>
      </c>
      <c r="K48" s="136" t="str">
        <f>IF('Run 2'!C15="","",'Run 2'!C15)</f>
        <v/>
      </c>
      <c r="L48" s="137" t="str">
        <f>IF('Run 2'!C15="","",J48-J$152)</f>
        <v/>
      </c>
      <c r="M48" s="138" t="str">
        <f>IF('Run 2'!C15="","",L48*L48)</f>
        <v/>
      </c>
      <c r="N48" s="139"/>
      <c r="O48" s="130" t="str">
        <f>IF('Run 2'!C15="","",K48-$K$152)</f>
        <v/>
      </c>
      <c r="P48" s="140" t="str">
        <f>IF('Run 2'!C15="","",(K48-$K$152)^2)</f>
        <v/>
      </c>
      <c r="Q48" s="140"/>
      <c r="R48" s="140" t="str">
        <f>IF('Run 2'!C15="","",L48*O48)</f>
        <v/>
      </c>
      <c r="S48" s="140"/>
      <c r="T48" s="140"/>
      <c r="U48" s="140"/>
      <c r="V48" s="140"/>
      <c r="W48" s="140"/>
      <c r="X48" s="140"/>
      <c r="Y48" s="140"/>
    </row>
    <row r="49" spans="1:33" x14ac:dyDescent="0.25">
      <c r="A49" s="141"/>
      <c r="B49" s="148" t="str">
        <f>'Run 2'!A16</f>
        <v>A6</v>
      </c>
      <c r="C49" s="149">
        <f>'Exact copy numbers'!C5:D5</f>
        <v>0</v>
      </c>
      <c r="D49" s="150">
        <f>'Run 2'!C16</f>
        <v>0</v>
      </c>
      <c r="E49" s="151"/>
      <c r="F49" s="152"/>
      <c r="G49" s="153" t="e">
        <f t="shared" si="0"/>
        <v>#DIV/0!</v>
      </c>
      <c r="H49" s="154"/>
      <c r="I49" s="134"/>
      <c r="J49" s="135" t="str">
        <f>IF('Run 2'!C16="","",LOG(C49))</f>
        <v/>
      </c>
      <c r="K49" s="136" t="str">
        <f>IF('Run 2'!C16="","",'Run 2'!C16)</f>
        <v/>
      </c>
      <c r="L49" s="137" t="str">
        <f>IF('Run 2'!C16="","",J49-J$152)</f>
        <v/>
      </c>
      <c r="M49" s="138" t="str">
        <f>IF('Run 2'!C16="","",L49*L49)</f>
        <v/>
      </c>
      <c r="N49" s="139"/>
      <c r="O49" s="130" t="str">
        <f>IF('Run 2'!C16="","",K49-$K$152)</f>
        <v/>
      </c>
      <c r="P49" s="140" t="str">
        <f>IF('Run 2'!C16="","",(K49-$K$152)^2)</f>
        <v/>
      </c>
      <c r="Q49" s="140"/>
      <c r="R49" s="140" t="str">
        <f>IF('Run 2'!C16="","",L49*O49)</f>
        <v/>
      </c>
      <c r="S49" s="140"/>
      <c r="T49" s="140"/>
      <c r="U49" s="140"/>
      <c r="V49" s="140"/>
      <c r="W49" s="140"/>
      <c r="X49" s="140"/>
      <c r="Y49" s="140"/>
    </row>
    <row r="50" spans="1:33" x14ac:dyDescent="0.25">
      <c r="A50" s="141"/>
      <c r="B50" s="127" t="str">
        <f>'Run 2'!A17</f>
        <v>A7</v>
      </c>
      <c r="C50" s="128">
        <f>'Exact copy numbers'!C6:D6</f>
        <v>0</v>
      </c>
      <c r="D50" s="129">
        <f>'Run 2'!C17</f>
        <v>0</v>
      </c>
      <c r="E50" s="130">
        <f>STDEVA(D50:D52)</f>
        <v>0</v>
      </c>
      <c r="F50" s="131">
        <f>AVERAGE(D50:D52)</f>
        <v>0</v>
      </c>
      <c r="G50" s="132" t="e">
        <f t="shared" si="0"/>
        <v>#DIV/0!</v>
      </c>
      <c r="H50" s="133" t="e">
        <f>AVERAGE(G50:G52)</f>
        <v>#DIV/0!</v>
      </c>
      <c r="I50" s="134"/>
      <c r="J50" s="135" t="str">
        <f>IF('Run 2'!C17="","",LOG(C50))</f>
        <v/>
      </c>
      <c r="K50" s="136" t="str">
        <f>IF('Run 2'!C17="","",'Run 2'!C17)</f>
        <v/>
      </c>
      <c r="L50" s="137" t="str">
        <f>IF('Run 2'!C17="","",J50-J$152)</f>
        <v/>
      </c>
      <c r="M50" s="138" t="str">
        <f>IF('Run 2'!C17="","",L50*L50)</f>
        <v/>
      </c>
      <c r="N50" s="139"/>
      <c r="O50" s="130" t="str">
        <f>IF('Run 2'!C17="","",K50-$K$152)</f>
        <v/>
      </c>
      <c r="P50" s="140" t="str">
        <f>IF('Run 2'!C17="","",(K50-$K$152)^2)</f>
        <v/>
      </c>
      <c r="Q50" s="140"/>
      <c r="R50" s="140" t="str">
        <f>IF('Run 2'!C17="","",L50*O50)</f>
        <v/>
      </c>
      <c r="S50" s="140"/>
      <c r="T50" s="140"/>
      <c r="U50" s="140"/>
      <c r="V50" s="140"/>
      <c r="W50" s="140"/>
      <c r="X50" s="140"/>
      <c r="Y50" s="140"/>
    </row>
    <row r="51" spans="1:33" x14ac:dyDescent="0.25">
      <c r="A51" s="141"/>
      <c r="B51" s="142" t="str">
        <f>'Run 2'!A18</f>
        <v>A8</v>
      </c>
      <c r="C51" s="143">
        <f>'Exact copy numbers'!C6:D6</f>
        <v>0</v>
      </c>
      <c r="D51" s="144">
        <f>'Run 2'!C18</f>
        <v>0</v>
      </c>
      <c r="E51" s="136"/>
      <c r="F51" s="145"/>
      <c r="G51" s="146" t="e">
        <f t="shared" si="0"/>
        <v>#DIV/0!</v>
      </c>
      <c r="H51" s="147"/>
      <c r="I51" s="134"/>
      <c r="J51" s="135" t="str">
        <f>IF('Run 2'!C18="","",LOG(C51))</f>
        <v/>
      </c>
      <c r="K51" s="136" t="str">
        <f>IF('Run 2'!C18="","",'Run 2'!C18)</f>
        <v/>
      </c>
      <c r="L51" s="137" t="str">
        <f>IF('Run 2'!C18="","",J51-J$152)</f>
        <v/>
      </c>
      <c r="M51" s="138" t="str">
        <f>IF('Run 2'!C18="","",L51*L51)</f>
        <v/>
      </c>
      <c r="N51" s="139"/>
      <c r="O51" s="130" t="str">
        <f>IF('Run 2'!C18="","",K51-$K$152)</f>
        <v/>
      </c>
      <c r="P51" s="140" t="str">
        <f>IF('Run 2'!C18="","",(K51-$K$152)^2)</f>
        <v/>
      </c>
      <c r="Q51" s="140"/>
      <c r="R51" s="140" t="str">
        <f>IF('Run 2'!C18="","",L51*O51)</f>
        <v/>
      </c>
      <c r="S51" s="140"/>
      <c r="T51" s="140"/>
      <c r="U51" s="140"/>
      <c r="V51" s="140"/>
      <c r="W51" s="140"/>
      <c r="X51" s="140"/>
      <c r="Y51" s="140"/>
    </row>
    <row r="52" spans="1:33" x14ac:dyDescent="0.25">
      <c r="A52" s="155"/>
      <c r="B52" s="148" t="str">
        <f>'Run 2'!A19</f>
        <v>A9</v>
      </c>
      <c r="C52" s="149">
        <f>'Exact copy numbers'!C6:D6</f>
        <v>0</v>
      </c>
      <c r="D52" s="150">
        <f>'Run 2'!C19</f>
        <v>0</v>
      </c>
      <c r="E52" s="136"/>
      <c r="F52" s="145"/>
      <c r="G52" s="146" t="e">
        <f t="shared" si="0"/>
        <v>#DIV/0!</v>
      </c>
      <c r="H52" s="147"/>
      <c r="I52" s="134"/>
      <c r="J52" s="135" t="str">
        <f>IF('Run 2'!C19="","",LOG(C52))</f>
        <v/>
      </c>
      <c r="K52" s="136" t="str">
        <f>IF('Run 2'!C19="","",'Run 2'!C19)</f>
        <v/>
      </c>
      <c r="L52" s="137" t="str">
        <f>IF('Run 2'!C19="","",J52-J$152)</f>
        <v/>
      </c>
      <c r="M52" s="138" t="str">
        <f>IF('Run 2'!C19="","",L52*L52)</f>
        <v/>
      </c>
      <c r="N52" s="139"/>
      <c r="O52" s="130" t="str">
        <f>IF('Run 2'!C19="","",K52-$K$152)</f>
        <v/>
      </c>
      <c r="P52" s="140" t="str">
        <f>IF('Run 2'!C19="","",(K52-$K$152)^2)</f>
        <v/>
      </c>
      <c r="Q52" s="140"/>
      <c r="R52" s="140" t="str">
        <f>IF('Run 2'!C19="","",L52*O52)</f>
        <v/>
      </c>
      <c r="S52" s="140"/>
      <c r="T52" s="140"/>
      <c r="U52" s="140"/>
      <c r="V52" s="140"/>
      <c r="W52" s="140"/>
      <c r="X52" s="140"/>
      <c r="Y52" s="140"/>
    </row>
    <row r="53" spans="1:33" x14ac:dyDescent="0.25">
      <c r="A53" s="126">
        <v>6</v>
      </c>
      <c r="B53" s="127" t="str">
        <f>'Run 2'!A20</f>
        <v>B1</v>
      </c>
      <c r="C53" s="128">
        <f>'Exact copy numbers'!C4:D4</f>
        <v>0</v>
      </c>
      <c r="D53" s="129">
        <f>'Run 2'!C20</f>
        <v>0</v>
      </c>
      <c r="E53" s="130">
        <f>STDEVA(D53:D55)</f>
        <v>0</v>
      </c>
      <c r="F53" s="131">
        <f>AVERAGE(D53:D55)</f>
        <v>0</v>
      </c>
      <c r="G53" s="132" t="e">
        <f t="shared" si="0"/>
        <v>#DIV/0!</v>
      </c>
      <c r="H53" s="133" t="e">
        <f>AVERAGE(G53:G55)</f>
        <v>#DIV/0!</v>
      </c>
      <c r="I53" s="134"/>
      <c r="J53" s="135" t="str">
        <f>IF('Run 2'!C20="","",LOG(C53))</f>
        <v/>
      </c>
      <c r="K53" s="136" t="str">
        <f>IF('Run 2'!C20="","",'Run 2'!C20)</f>
        <v/>
      </c>
      <c r="L53" s="137" t="str">
        <f>IF('Run 2'!C20="","",J53-J$152)</f>
        <v/>
      </c>
      <c r="M53" s="138" t="str">
        <f>IF('Run 2'!C20="","",L53*L53)</f>
        <v/>
      </c>
      <c r="N53" s="139"/>
      <c r="O53" s="130" t="str">
        <f>IF('Run 2'!C20="","",K53-$K$152)</f>
        <v/>
      </c>
      <c r="P53" s="140" t="str">
        <f>IF('Run 2'!C20="","",(K53-$K$152)^2)</f>
        <v/>
      </c>
      <c r="Q53" s="140"/>
      <c r="R53" s="140" t="str">
        <f>IF('Run 2'!C20="","",L53*O53)</f>
        <v/>
      </c>
      <c r="S53" s="140"/>
      <c r="T53" s="140"/>
      <c r="U53" s="140"/>
      <c r="V53" s="140"/>
      <c r="W53" s="140"/>
      <c r="X53" s="140"/>
      <c r="Y53" s="140"/>
    </row>
    <row r="54" spans="1:33" x14ac:dyDescent="0.25">
      <c r="A54" s="141"/>
      <c r="B54" s="142" t="str">
        <f>'Run 2'!A21</f>
        <v>B2</v>
      </c>
      <c r="C54" s="143">
        <f>'Exact copy numbers'!C4:D4</f>
        <v>0</v>
      </c>
      <c r="D54" s="144">
        <f>'Run 2'!C21</f>
        <v>0</v>
      </c>
      <c r="E54" s="136"/>
      <c r="F54" s="145"/>
      <c r="G54" s="146" t="e">
        <f t="shared" si="0"/>
        <v>#DIV/0!</v>
      </c>
      <c r="H54" s="147"/>
      <c r="I54" s="134"/>
      <c r="J54" s="135" t="str">
        <f>IF('Run 2'!C21="","",LOG(C54))</f>
        <v/>
      </c>
      <c r="K54" s="136" t="str">
        <f>IF('Run 2'!C21="","",'Run 2'!C21)</f>
        <v/>
      </c>
      <c r="L54" s="137" t="str">
        <f>IF('Run 2'!C21="","",J54-J$152)</f>
        <v/>
      </c>
      <c r="M54" s="138" t="str">
        <f>IF('Run 2'!C21="","",L54*L54)</f>
        <v/>
      </c>
      <c r="N54" s="139"/>
      <c r="O54" s="130" t="str">
        <f>IF('Run 2'!C21="","",K54-$K$152)</f>
        <v/>
      </c>
      <c r="P54" s="140" t="str">
        <f>IF('Run 2'!C21="","",(K54-$K$152)^2)</f>
        <v/>
      </c>
      <c r="Q54" s="140"/>
      <c r="R54" s="140" t="str">
        <f>IF('Run 2'!C21="","",L54*O54)</f>
        <v/>
      </c>
      <c r="S54" s="140"/>
      <c r="T54" s="140"/>
      <c r="U54" s="140"/>
      <c r="V54" s="140"/>
      <c r="W54" s="140"/>
      <c r="X54" s="140"/>
      <c r="Y54" s="140"/>
    </row>
    <row r="55" spans="1:33" x14ac:dyDescent="0.25">
      <c r="A55" s="141"/>
      <c r="B55" s="148" t="str">
        <f>'Run 2'!A22</f>
        <v>B3</v>
      </c>
      <c r="C55" s="149">
        <f>'Exact copy numbers'!C4:D4</f>
        <v>0</v>
      </c>
      <c r="D55" s="150">
        <f>'Run 2'!C22</f>
        <v>0</v>
      </c>
      <c r="E55" s="151"/>
      <c r="F55" s="152"/>
      <c r="G55" s="153" t="e">
        <f t="shared" si="0"/>
        <v>#DIV/0!</v>
      </c>
      <c r="H55" s="154"/>
      <c r="I55" s="134"/>
      <c r="J55" s="135" t="str">
        <f>IF('Run 2'!C22="","",LOG(C55))</f>
        <v/>
      </c>
      <c r="K55" s="136" t="str">
        <f>IF('Run 2'!C22="","",'Run 2'!C22)</f>
        <v/>
      </c>
      <c r="L55" s="137" t="str">
        <f>IF('Run 2'!C22="","",J55-J$152)</f>
        <v/>
      </c>
      <c r="M55" s="138" t="str">
        <f>IF('Run 2'!C22="","",L55*L55)</f>
        <v/>
      </c>
      <c r="N55" s="139"/>
      <c r="O55" s="130" t="str">
        <f>IF('Run 2'!C22="","",K55-$K$152)</f>
        <v/>
      </c>
      <c r="P55" s="140" t="str">
        <f>IF('Run 2'!C22="","",(K55-$K$152)^2)</f>
        <v/>
      </c>
      <c r="Q55" s="140"/>
      <c r="R55" s="140" t="str">
        <f>IF('Run 2'!C22="","",L55*O55)</f>
        <v/>
      </c>
      <c r="S55" s="140"/>
      <c r="T55" s="140"/>
      <c r="U55" s="140"/>
      <c r="V55" s="140"/>
      <c r="W55" s="140"/>
      <c r="X55" s="140"/>
      <c r="Y55" s="140"/>
    </row>
    <row r="56" spans="1:33" x14ac:dyDescent="0.25">
      <c r="A56" s="141"/>
      <c r="B56" s="127" t="str">
        <f>'Run 2'!A23</f>
        <v>B4</v>
      </c>
      <c r="C56" s="128">
        <f>'Exact copy numbers'!C5:D5</f>
        <v>0</v>
      </c>
      <c r="D56" s="129">
        <f>'Run 2'!C23</f>
        <v>0</v>
      </c>
      <c r="E56" s="130">
        <f>STDEVA(D56:D58)</f>
        <v>0</v>
      </c>
      <c r="F56" s="131">
        <f>AVERAGE(D56:D58)</f>
        <v>0</v>
      </c>
      <c r="G56" s="132" t="e">
        <f t="shared" si="0"/>
        <v>#DIV/0!</v>
      </c>
      <c r="H56" s="133" t="e">
        <f>AVERAGE(G56:G58)</f>
        <v>#DIV/0!</v>
      </c>
      <c r="I56" s="134"/>
      <c r="J56" s="135" t="str">
        <f>IF('Run 2'!C23="","",LOG(C56))</f>
        <v/>
      </c>
      <c r="K56" s="136" t="str">
        <f>IF('Run 2'!C23="","",'Run 2'!C23)</f>
        <v/>
      </c>
      <c r="L56" s="137" t="str">
        <f>IF('Run 2'!C23="","",J56-J$152)</f>
        <v/>
      </c>
      <c r="M56" s="138" t="str">
        <f>IF('Run 2'!C23="","",L56*L56)</f>
        <v/>
      </c>
      <c r="N56" s="139"/>
      <c r="O56" s="130" t="str">
        <f>IF('Run 2'!C23="","",K56-$K$152)</f>
        <v/>
      </c>
      <c r="P56" s="140" t="str">
        <f>IF('Run 2'!C23="","",(K56-$K$152)^2)</f>
        <v/>
      </c>
      <c r="Q56" s="140"/>
      <c r="R56" s="140" t="str">
        <f>IF('Run 2'!C23="","",L56*O56)</f>
        <v/>
      </c>
      <c r="S56" s="140"/>
      <c r="T56" s="140"/>
      <c r="U56" s="140"/>
      <c r="V56" s="140"/>
      <c r="W56" s="140"/>
      <c r="X56" s="140"/>
      <c r="Y56" s="140"/>
    </row>
    <row r="57" spans="1:33" x14ac:dyDescent="0.25">
      <c r="A57" s="141"/>
      <c r="B57" s="142" t="str">
        <f>'Run 2'!A24</f>
        <v>B5</v>
      </c>
      <c r="C57" s="143">
        <f>'Exact copy numbers'!C5:D5</f>
        <v>0</v>
      </c>
      <c r="D57" s="144">
        <f>'Run 2'!C24</f>
        <v>0</v>
      </c>
      <c r="E57" s="136"/>
      <c r="F57" s="145"/>
      <c r="G57" s="146" t="e">
        <f t="shared" si="0"/>
        <v>#DIV/0!</v>
      </c>
      <c r="H57" s="147"/>
      <c r="I57" s="134"/>
      <c r="J57" s="135" t="str">
        <f>IF('Run 2'!C24="","",LOG(C57))</f>
        <v/>
      </c>
      <c r="K57" s="136" t="str">
        <f>IF('Run 2'!C24="","",'Run 2'!C24)</f>
        <v/>
      </c>
      <c r="L57" s="137" t="str">
        <f>IF('Run 2'!C24="","",J57-J$152)</f>
        <v/>
      </c>
      <c r="M57" s="138" t="str">
        <f>IF('Run 2'!C24="","",L57*L57)</f>
        <v/>
      </c>
      <c r="N57" s="139"/>
      <c r="O57" s="130" t="str">
        <f>IF('Run 2'!C24="","",K57-$K$152)</f>
        <v/>
      </c>
      <c r="P57" s="140" t="str">
        <f>IF('Run 2'!C24="","",(K57-$K$152)^2)</f>
        <v/>
      </c>
      <c r="Q57" s="140"/>
      <c r="R57" s="140" t="str">
        <f>IF('Run 2'!C24="","",L57*O57)</f>
        <v/>
      </c>
      <c r="S57" s="140"/>
      <c r="T57" s="140"/>
      <c r="U57" s="140"/>
      <c r="V57" s="140"/>
      <c r="W57" s="140"/>
      <c r="X57" s="140"/>
      <c r="Y57" s="140"/>
    </row>
    <row r="58" spans="1:33" x14ac:dyDescent="0.25">
      <c r="A58" s="141"/>
      <c r="B58" s="148" t="str">
        <f>'Run 2'!A25</f>
        <v>B6</v>
      </c>
      <c r="C58" s="149">
        <f>'Exact copy numbers'!C5:D5</f>
        <v>0</v>
      </c>
      <c r="D58" s="150">
        <f>'Run 2'!C25</f>
        <v>0</v>
      </c>
      <c r="E58" s="151"/>
      <c r="F58" s="152"/>
      <c r="G58" s="153" t="e">
        <f t="shared" si="0"/>
        <v>#DIV/0!</v>
      </c>
      <c r="H58" s="154"/>
      <c r="I58" s="156"/>
      <c r="J58" s="135" t="str">
        <f>IF('Run 2'!C25="","",LOG(C58))</f>
        <v/>
      </c>
      <c r="K58" s="136" t="str">
        <f>IF('Run 2'!C25="","",'Run 2'!C25)</f>
        <v/>
      </c>
      <c r="L58" s="137" t="str">
        <f>IF('Run 2'!C25="","",J58-J$152)</f>
        <v/>
      </c>
      <c r="M58" s="138" t="str">
        <f>IF('Run 2'!C25="","",L58*L58)</f>
        <v/>
      </c>
      <c r="N58" s="139"/>
      <c r="O58" s="130" t="str">
        <f>IF('Run 2'!C25="","",K58-$K$152)</f>
        <v/>
      </c>
      <c r="P58" s="140" t="str">
        <f>IF('Run 2'!C25="","",(K58-$K$152)^2)</f>
        <v/>
      </c>
      <c r="Q58" s="140"/>
      <c r="R58" s="140" t="str">
        <f>IF('Run 2'!C25="","",L58*O58)</f>
        <v/>
      </c>
      <c r="S58" s="140"/>
      <c r="T58" s="140"/>
      <c r="U58" s="140"/>
      <c r="V58" s="140"/>
      <c r="W58" s="140"/>
      <c r="X58" s="140"/>
      <c r="Y58" s="140"/>
    </row>
    <row r="59" spans="1:33" x14ac:dyDescent="0.25">
      <c r="A59" s="141"/>
      <c r="B59" s="127" t="str">
        <f>'Run 2'!A26</f>
        <v>B7</v>
      </c>
      <c r="C59" s="128">
        <f>'Exact copy numbers'!C6:D6</f>
        <v>0</v>
      </c>
      <c r="D59" s="129">
        <f>'Run 2'!C26</f>
        <v>0</v>
      </c>
      <c r="E59" s="130">
        <f>STDEVA(D59:D61)</f>
        <v>0</v>
      </c>
      <c r="F59" s="131">
        <f>AVERAGE(D59:D61)</f>
        <v>0</v>
      </c>
      <c r="G59" s="132" t="e">
        <f t="shared" si="0"/>
        <v>#DIV/0!</v>
      </c>
      <c r="H59" s="133" t="e">
        <f>AVERAGE(G59:G61)</f>
        <v>#DIV/0!</v>
      </c>
      <c r="I59" s="156"/>
      <c r="J59" s="135" t="str">
        <f>IF('Run 2'!C26="","",LOG(C59))</f>
        <v/>
      </c>
      <c r="K59" s="136" t="str">
        <f>IF('Run 2'!C26="","",'Run 2'!C26)</f>
        <v/>
      </c>
      <c r="L59" s="137" t="str">
        <f>IF('Run 2'!C26="","",J59-J$152)</f>
        <v/>
      </c>
      <c r="M59" s="138" t="str">
        <f>IF('Run 2'!C26="","",L59*L59)</f>
        <v/>
      </c>
      <c r="N59" s="139"/>
      <c r="O59" s="130" t="str">
        <f>IF('Run 2'!C26="","",K59-$K$152)</f>
        <v/>
      </c>
      <c r="P59" s="140" t="str">
        <f>IF('Run 2'!C26="","",(K59-$K$152)^2)</f>
        <v/>
      </c>
      <c r="Q59" s="140"/>
      <c r="R59" s="140" t="str">
        <f>IF('Run 2'!C26="","",L59*O59)</f>
        <v/>
      </c>
      <c r="S59" s="140"/>
      <c r="T59" s="140"/>
      <c r="U59" s="140"/>
      <c r="V59" s="140"/>
      <c r="W59" s="140"/>
      <c r="X59" s="140"/>
      <c r="Y59" s="140"/>
    </row>
    <row r="60" spans="1:33" x14ac:dyDescent="0.25">
      <c r="A60" s="141"/>
      <c r="B60" s="142" t="str">
        <f>'Run 2'!A27</f>
        <v>B8</v>
      </c>
      <c r="C60" s="143">
        <f>'Exact copy numbers'!C6:D6</f>
        <v>0</v>
      </c>
      <c r="D60" s="144">
        <f>'Run 2'!C27</f>
        <v>0</v>
      </c>
      <c r="E60" s="136"/>
      <c r="F60" s="145"/>
      <c r="G60" s="146" t="e">
        <f t="shared" si="0"/>
        <v>#DIV/0!</v>
      </c>
      <c r="H60" s="147"/>
      <c r="I60" s="157"/>
      <c r="J60" s="135" t="str">
        <f>IF('Run 2'!C27="","",LOG(C60))</f>
        <v/>
      </c>
      <c r="K60" s="136" t="str">
        <f>IF('Run 2'!C27="","",'Run 2'!C27)</f>
        <v/>
      </c>
      <c r="L60" s="137" t="str">
        <f>IF('Run 2'!C27="","",J60-J$152)</f>
        <v/>
      </c>
      <c r="M60" s="138" t="str">
        <f>IF('Run 2'!C27="","",L60*L60)</f>
        <v/>
      </c>
      <c r="N60" s="139"/>
      <c r="O60" s="130" t="str">
        <f>IF('Run 2'!C27="","",K60-$K$152)</f>
        <v/>
      </c>
      <c r="P60" s="140" t="str">
        <f>IF('Run 2'!C27="","",(K60-$K$152)^2)</f>
        <v/>
      </c>
      <c r="Q60" s="140"/>
      <c r="R60" s="140" t="str">
        <f>IF('Run 2'!C27="","",L60*O60)</f>
        <v/>
      </c>
      <c r="S60" s="140"/>
      <c r="T60" s="140"/>
      <c r="U60" s="140"/>
      <c r="V60" s="140"/>
      <c r="W60" s="140"/>
      <c r="X60" s="140"/>
      <c r="Y60" s="140"/>
    </row>
    <row r="61" spans="1:33" x14ac:dyDescent="0.25">
      <c r="A61" s="155"/>
      <c r="B61" s="148" t="str">
        <f>'Run 2'!A28</f>
        <v>B9</v>
      </c>
      <c r="C61" s="149">
        <f>'Exact copy numbers'!C6:D6</f>
        <v>0</v>
      </c>
      <c r="D61" s="150">
        <f>'Run 2'!C28</f>
        <v>0</v>
      </c>
      <c r="E61" s="151"/>
      <c r="F61" s="152"/>
      <c r="G61" s="153" t="e">
        <f t="shared" si="0"/>
        <v>#DIV/0!</v>
      </c>
      <c r="H61" s="154"/>
      <c r="I61" s="157"/>
      <c r="J61" s="135" t="str">
        <f>IF('Run 2'!C28="","",LOG(C61))</f>
        <v/>
      </c>
      <c r="K61" s="136" t="str">
        <f>IF('Run 2'!C28="","",'Run 2'!C28)</f>
        <v/>
      </c>
      <c r="L61" s="137" t="str">
        <f>IF('Run 2'!C28="","",J61-J$152)</f>
        <v/>
      </c>
      <c r="M61" s="138" t="str">
        <f>IF('Run 2'!C28="","",L61*L61)</f>
        <v/>
      </c>
      <c r="N61" s="139"/>
      <c r="O61" s="130" t="str">
        <f>IF('Run 2'!C28="","",K61-$K$152)</f>
        <v/>
      </c>
      <c r="P61" s="140" t="str">
        <f>IF('Run 2'!C28="","",(K61-$K$152)^2)</f>
        <v/>
      </c>
      <c r="Q61" s="140"/>
      <c r="R61" s="140" t="str">
        <f>IF('Run 2'!C28="","",L61*O61)</f>
        <v/>
      </c>
      <c r="S61" s="140"/>
      <c r="T61" s="140"/>
      <c r="U61" s="140"/>
      <c r="V61" s="140"/>
      <c r="W61" s="140"/>
      <c r="X61" s="140"/>
      <c r="Y61" s="140"/>
    </row>
    <row r="62" spans="1:33" x14ac:dyDescent="0.25">
      <c r="A62" s="126">
        <v>7</v>
      </c>
      <c r="B62" s="127" t="str">
        <f>'Run 2'!A29</f>
        <v>C1</v>
      </c>
      <c r="C62" s="158">
        <f>'Exact copy numbers'!C4:D4</f>
        <v>0</v>
      </c>
      <c r="D62" s="129">
        <f>'Run 2'!C29</f>
        <v>0</v>
      </c>
      <c r="E62" s="130">
        <f>STDEVA(D62:D64)</f>
        <v>0</v>
      </c>
      <c r="F62" s="131">
        <f>AVERAGE(D62:D64)</f>
        <v>0</v>
      </c>
      <c r="G62" s="132" t="e">
        <f t="shared" si="0"/>
        <v>#DIV/0!</v>
      </c>
      <c r="H62" s="133" t="e">
        <f>AVERAGE(G62:G64)</f>
        <v>#DIV/0!</v>
      </c>
      <c r="I62" s="157"/>
      <c r="J62" s="135" t="str">
        <f>IF('Run 2'!C29="","",LOG(C62))</f>
        <v/>
      </c>
      <c r="K62" s="136" t="str">
        <f>IF('Run 2'!C29="","",'Run 2'!C29)</f>
        <v/>
      </c>
      <c r="L62" s="137" t="str">
        <f>IF('Run 2'!C29="","",J62-J$152)</f>
        <v/>
      </c>
      <c r="M62" s="138" t="str">
        <f>IF('Run 2'!C29="","",L62*L62)</f>
        <v/>
      </c>
      <c r="N62" s="139"/>
      <c r="O62" s="130" t="str">
        <f>IF('Run 2'!C29="","",K62-$K$152)</f>
        <v/>
      </c>
      <c r="P62" s="140" t="str">
        <f>IF('Run 2'!C29="","",(K62-$K$152)^2)</f>
        <v/>
      </c>
      <c r="Q62" s="140"/>
      <c r="R62" s="140" t="str">
        <f>IF('Run 2'!C29="","",L62*O62)</f>
        <v/>
      </c>
      <c r="S62" s="140"/>
      <c r="T62" s="140"/>
      <c r="U62" s="140"/>
      <c r="V62" s="140"/>
      <c r="W62" s="140"/>
      <c r="X62" s="140"/>
      <c r="Y62" s="140"/>
    </row>
    <row r="63" spans="1:33" x14ac:dyDescent="0.25">
      <c r="A63" s="141"/>
      <c r="B63" s="142" t="str">
        <f>'Run 2'!A30</f>
        <v>C2</v>
      </c>
      <c r="C63" s="160">
        <f>'Exact copy numbers'!C4:D4</f>
        <v>0</v>
      </c>
      <c r="D63" s="144">
        <f>'Run 2'!C30</f>
        <v>0</v>
      </c>
      <c r="E63" s="136"/>
      <c r="F63" s="145"/>
      <c r="G63" s="146" t="e">
        <f t="shared" si="0"/>
        <v>#DIV/0!</v>
      </c>
      <c r="H63" s="147"/>
      <c r="I63" s="157"/>
      <c r="J63" s="135" t="str">
        <f>IF('Run 2'!C30="","",LOG(C63))</f>
        <v/>
      </c>
      <c r="K63" s="136" t="str">
        <f>IF('Run 2'!C30="","",'Run 2'!C30)</f>
        <v/>
      </c>
      <c r="L63" s="137" t="str">
        <f>IF('Run 2'!C30="","",J63-J$152)</f>
        <v/>
      </c>
      <c r="M63" s="138" t="str">
        <f>IF('Run 2'!C30="","",L63*L63)</f>
        <v/>
      </c>
      <c r="N63" s="139"/>
      <c r="O63" s="130" t="str">
        <f>IF('Run 2'!C30="","",K63-$K$152)</f>
        <v/>
      </c>
      <c r="P63" s="140" t="str">
        <f>IF('Run 2'!C30="","",(K63-$K$152)^2)</f>
        <v/>
      </c>
      <c r="Q63" s="140"/>
      <c r="R63" s="140" t="str">
        <f>IF('Run 2'!C30="","",L63*O63)</f>
        <v/>
      </c>
      <c r="S63" s="140"/>
      <c r="T63" s="140"/>
      <c r="U63" s="140"/>
      <c r="V63" s="140"/>
      <c r="W63" s="140"/>
      <c r="X63" s="140"/>
      <c r="Y63" s="140"/>
    </row>
    <row r="64" spans="1:33" ht="12.75" customHeight="1" x14ac:dyDescent="0.3">
      <c r="A64" s="141"/>
      <c r="B64" s="148" t="str">
        <f>'Run 2'!A31</f>
        <v>C3</v>
      </c>
      <c r="C64" s="161">
        <f>'Exact copy numbers'!C4:D4</f>
        <v>0</v>
      </c>
      <c r="D64" s="150">
        <f>'Run 2'!C31</f>
        <v>0</v>
      </c>
      <c r="E64" s="151"/>
      <c r="F64" s="152"/>
      <c r="G64" s="153" t="e">
        <f t="shared" si="0"/>
        <v>#DIV/0!</v>
      </c>
      <c r="H64" s="154"/>
      <c r="I64" s="162"/>
      <c r="J64" s="135" t="str">
        <f>IF('Run 2'!C31="","",LOG(C64))</f>
        <v/>
      </c>
      <c r="K64" s="136" t="str">
        <f>IF('Run 2'!C31="","",'Run 2'!C31)</f>
        <v/>
      </c>
      <c r="L64" s="137" t="str">
        <f>IF('Run 2'!C31="","",J64-J$152)</f>
        <v/>
      </c>
      <c r="M64" s="138" t="str">
        <f>IF('Run 2'!C31="","",L64*L64)</f>
        <v/>
      </c>
      <c r="N64" s="139"/>
      <c r="O64" s="130" t="str">
        <f>IF('Run 2'!C31="","",K64-$K$152)</f>
        <v/>
      </c>
      <c r="P64" s="140" t="str">
        <f>IF('Run 2'!C31="","",(K64-$K$152)^2)</f>
        <v/>
      </c>
      <c r="Q64" s="140"/>
      <c r="R64" s="140" t="str">
        <f>IF('Run 2'!C31="","",L64*O64)</f>
        <v/>
      </c>
      <c r="S64" s="140"/>
      <c r="T64" s="140"/>
      <c r="U64" s="140"/>
      <c r="V64" s="140"/>
      <c r="W64" s="140"/>
      <c r="X64" s="140"/>
      <c r="Y64" s="140"/>
      <c r="Z64" s="3"/>
      <c r="AA64" s="1" t="s">
        <v>80</v>
      </c>
      <c r="AB64" s="2"/>
      <c r="AC64" s="2"/>
      <c r="AD64" s="2"/>
      <c r="AE64" s="2"/>
      <c r="AF64" s="2"/>
      <c r="AG64" s="2"/>
    </row>
    <row r="65" spans="1:46" x14ac:dyDescent="0.25">
      <c r="A65" s="141"/>
      <c r="B65" s="127" t="str">
        <f>'Run 2'!A32</f>
        <v>C4</v>
      </c>
      <c r="C65" s="158">
        <f>'Exact copy numbers'!C5:D5</f>
        <v>0</v>
      </c>
      <c r="D65" s="129">
        <f>'Run 2'!C32</f>
        <v>0</v>
      </c>
      <c r="E65" s="130">
        <f>STDEVA(D65:D67)</f>
        <v>0</v>
      </c>
      <c r="F65" s="131">
        <f>AVERAGE(D65:D67)</f>
        <v>0</v>
      </c>
      <c r="G65" s="132" t="e">
        <f t="shared" si="0"/>
        <v>#DIV/0!</v>
      </c>
      <c r="H65" s="133" t="e">
        <f>AVERAGE(G65:G67)</f>
        <v>#DIV/0!</v>
      </c>
      <c r="I65" s="157"/>
      <c r="J65" s="135" t="str">
        <f>IF('Run 2'!C32="","",LOG(C65))</f>
        <v/>
      </c>
      <c r="K65" s="136" t="str">
        <f>IF('Run 2'!C32="","",'Run 2'!C32)</f>
        <v/>
      </c>
      <c r="L65" s="137" t="str">
        <f>IF('Run 2'!C32="","",J65-J$152)</f>
        <v/>
      </c>
      <c r="M65" s="138" t="str">
        <f>IF('Run 2'!C32="","",L65*L65)</f>
        <v/>
      </c>
      <c r="N65" s="139"/>
      <c r="O65" s="130" t="str">
        <f>IF('Run 2'!C32="","",K65-$K$152)</f>
        <v/>
      </c>
      <c r="P65" s="140" t="str">
        <f>IF('Run 2'!C32="","",(K65-$K$152)^2)</f>
        <v/>
      </c>
      <c r="Q65" s="140"/>
      <c r="R65" s="140" t="str">
        <f>IF('Run 2'!C32="","",L65*O65)</f>
        <v/>
      </c>
      <c r="S65" s="140"/>
      <c r="T65" s="140"/>
      <c r="U65" s="140"/>
      <c r="V65" s="140"/>
      <c r="W65" s="140"/>
      <c r="X65" s="140"/>
      <c r="Y65" s="140"/>
    </row>
    <row r="66" spans="1:46" x14ac:dyDescent="0.25">
      <c r="A66" s="141"/>
      <c r="B66" s="142" t="str">
        <f>'Run 2'!A33</f>
        <v>C5</v>
      </c>
      <c r="C66" s="160">
        <f>'Exact copy numbers'!C5:D5</f>
        <v>0</v>
      </c>
      <c r="D66" s="144">
        <f>'Run 2'!C33</f>
        <v>0</v>
      </c>
      <c r="E66" s="136"/>
      <c r="F66" s="145"/>
      <c r="G66" s="146" t="e">
        <f t="shared" si="0"/>
        <v>#DIV/0!</v>
      </c>
      <c r="H66" s="147"/>
      <c r="I66" s="157"/>
      <c r="J66" s="135" t="str">
        <f>IF('Run 2'!C33="","",LOG(C66))</f>
        <v/>
      </c>
      <c r="K66" s="136" t="str">
        <f>IF('Run 2'!C33="","",'Run 2'!C33)</f>
        <v/>
      </c>
      <c r="L66" s="137" t="str">
        <f>IF('Run 2'!C33="","",J66-J$152)</f>
        <v/>
      </c>
      <c r="M66" s="138" t="str">
        <f>IF('Run 2'!C33="","",L66*L66)</f>
        <v/>
      </c>
      <c r="N66" s="139"/>
      <c r="O66" s="130" t="str">
        <f>IF('Run 2'!C33="","",K66-$K$152)</f>
        <v/>
      </c>
      <c r="P66" s="140" t="str">
        <f>IF('Run 2'!C33="","",(K66-$K$152)^2)</f>
        <v/>
      </c>
      <c r="Q66" s="140"/>
      <c r="R66" s="140" t="str">
        <f>IF('Run 2'!C33="","",L66*O66)</f>
        <v/>
      </c>
      <c r="S66" s="140"/>
      <c r="T66" s="140"/>
      <c r="U66" s="140"/>
      <c r="V66" s="140"/>
      <c r="W66" s="140"/>
      <c r="X66" s="140"/>
      <c r="Y66" s="140"/>
    </row>
    <row r="67" spans="1:46" x14ac:dyDescent="0.25">
      <c r="A67" s="141"/>
      <c r="B67" s="148" t="str">
        <f>'Run 2'!A34</f>
        <v>C6</v>
      </c>
      <c r="C67" s="161">
        <f>'Exact copy numbers'!C5:D5</f>
        <v>0</v>
      </c>
      <c r="D67" s="150">
        <f>'Run 2'!C34</f>
        <v>0</v>
      </c>
      <c r="E67" s="151"/>
      <c r="F67" s="152"/>
      <c r="G67" s="153" t="e">
        <f t="shared" si="0"/>
        <v>#DIV/0!</v>
      </c>
      <c r="H67" s="154"/>
      <c r="I67" s="157"/>
      <c r="J67" s="135" t="str">
        <f>IF('Run 2'!C34="","",LOG(C67))</f>
        <v/>
      </c>
      <c r="K67" s="136" t="str">
        <f>IF('Run 2'!C34="","",'Run 2'!C34)</f>
        <v/>
      </c>
      <c r="L67" s="137" t="str">
        <f>IF('Run 2'!C34="","",J67-J$152)</f>
        <v/>
      </c>
      <c r="M67" s="138" t="str">
        <f>IF('Run 2'!C34="","",L67*L67)</f>
        <v/>
      </c>
      <c r="N67" s="139"/>
      <c r="O67" s="130" t="str">
        <f>IF('Run 2'!C34="","",K67-$K$152)</f>
        <v/>
      </c>
      <c r="P67" s="140" t="str">
        <f>IF('Run 2'!C34="","",(K67-$K$152)^2)</f>
        <v/>
      </c>
      <c r="Q67" s="140"/>
      <c r="R67" s="140" t="str">
        <f>IF('Run 2'!C34="","",L67*O67)</f>
        <v/>
      </c>
      <c r="S67" s="140"/>
      <c r="T67" s="140"/>
      <c r="U67" s="140"/>
      <c r="V67" s="140"/>
      <c r="W67" s="140"/>
      <c r="X67" s="140"/>
      <c r="Y67" s="140"/>
      <c r="Z67" s="54"/>
      <c r="AT67" s="55"/>
    </row>
    <row r="68" spans="1:46" x14ac:dyDescent="0.25">
      <c r="A68" s="141"/>
      <c r="B68" s="127" t="str">
        <f>'Run 2'!A35</f>
        <v>C7</v>
      </c>
      <c r="C68" s="158">
        <f>'Exact copy numbers'!C6:D6</f>
        <v>0</v>
      </c>
      <c r="D68" s="129">
        <f>'Run 2'!C35</f>
        <v>0</v>
      </c>
      <c r="E68" s="130">
        <f>STDEVA(D68:D70)</f>
        <v>0</v>
      </c>
      <c r="F68" s="131">
        <f>AVERAGE(D68:D70)</f>
        <v>0</v>
      </c>
      <c r="G68" s="132" t="e">
        <f t="shared" si="0"/>
        <v>#DIV/0!</v>
      </c>
      <c r="H68" s="133" t="e">
        <f>AVERAGE(G68:G70)</f>
        <v>#DIV/0!</v>
      </c>
      <c r="I68" s="157"/>
      <c r="J68" s="135" t="str">
        <f>IF('Run 2'!C35="","",LOG(C68))</f>
        <v/>
      </c>
      <c r="K68" s="136" t="str">
        <f>IF('Run 2'!C35="","",'Run 2'!C35)</f>
        <v/>
      </c>
      <c r="L68" s="137" t="str">
        <f>IF('Run 2'!C35="","",J68-J$152)</f>
        <v/>
      </c>
      <c r="M68" s="138" t="str">
        <f>IF('Run 2'!C35="","",L68*L68)</f>
        <v/>
      </c>
      <c r="N68" s="139"/>
      <c r="O68" s="130" t="str">
        <f>IF('Run 2'!C35="","",K68-$K$152)</f>
        <v/>
      </c>
      <c r="P68" s="140" t="str">
        <f>IF('Run 2'!C35="","",(K68-$K$152)^2)</f>
        <v/>
      </c>
      <c r="Q68" s="140"/>
      <c r="R68" s="140" t="str">
        <f>IF('Run 2'!C35="","",L68*O68)</f>
        <v/>
      </c>
      <c r="S68" s="140"/>
      <c r="T68" s="140"/>
      <c r="U68" s="140"/>
      <c r="V68" s="140"/>
      <c r="W68" s="140"/>
      <c r="X68" s="140"/>
      <c r="Y68" s="140"/>
      <c r="Z68" s="54"/>
      <c r="AT68" s="55"/>
    </row>
    <row r="69" spans="1:46" x14ac:dyDescent="0.25">
      <c r="A69" s="141"/>
      <c r="B69" s="142" t="str">
        <f>'Run 2'!A36</f>
        <v>C8</v>
      </c>
      <c r="C69" s="160">
        <f>'Exact copy numbers'!C6:D6</f>
        <v>0</v>
      </c>
      <c r="D69" s="144">
        <f>'Run 2'!C36</f>
        <v>0</v>
      </c>
      <c r="E69" s="136"/>
      <c r="F69" s="145"/>
      <c r="G69" s="146" t="e">
        <f t="shared" si="0"/>
        <v>#DIV/0!</v>
      </c>
      <c r="H69" s="147"/>
      <c r="I69" s="157"/>
      <c r="J69" s="135" t="str">
        <f>IF('Run 2'!C36="","",LOG(C69))</f>
        <v/>
      </c>
      <c r="K69" s="136" t="str">
        <f>IF('Run 2'!C36="","",'Run 2'!C36)</f>
        <v/>
      </c>
      <c r="L69" s="137" t="str">
        <f>IF('Run 2'!C36="","",J69-J$152)</f>
        <v/>
      </c>
      <c r="M69" s="138" t="str">
        <f>IF('Run 2'!C36="","",L69*L69)</f>
        <v/>
      </c>
      <c r="N69" s="139"/>
      <c r="O69" s="130" t="str">
        <f>IF('Run 2'!C36="","",K69-$K$152)</f>
        <v/>
      </c>
      <c r="P69" s="140" t="str">
        <f>IF('Run 2'!C36="","",(K69-$K$152)^2)</f>
        <v/>
      </c>
      <c r="Q69" s="140"/>
      <c r="R69" s="140" t="str">
        <f>IF('Run 2'!C36="","",L69*O69)</f>
        <v/>
      </c>
      <c r="S69" s="140"/>
      <c r="T69" s="140"/>
      <c r="U69" s="140"/>
      <c r="V69" s="140"/>
      <c r="W69" s="140"/>
      <c r="X69" s="140"/>
      <c r="Y69" s="140"/>
      <c r="Z69" s="54"/>
      <c r="AT69" s="55"/>
    </row>
    <row r="70" spans="1:46" x14ac:dyDescent="0.25">
      <c r="A70" s="155"/>
      <c r="B70" s="148" t="str">
        <f>'Run 2'!A37</f>
        <v>C9</v>
      </c>
      <c r="C70" s="161">
        <f>'Exact copy numbers'!C6:D6</f>
        <v>0</v>
      </c>
      <c r="D70" s="150">
        <f>'Run 2'!C37</f>
        <v>0</v>
      </c>
      <c r="E70" s="136"/>
      <c r="F70" s="145"/>
      <c r="G70" s="146" t="e">
        <f t="shared" si="0"/>
        <v>#DIV/0!</v>
      </c>
      <c r="H70" s="147"/>
      <c r="I70" s="157"/>
      <c r="J70" s="135" t="str">
        <f>IF('Run 2'!C37="","",LOG(C70))</f>
        <v/>
      </c>
      <c r="K70" s="136" t="str">
        <f>IF('Run 2'!C37="","",'Run 2'!C37)</f>
        <v/>
      </c>
      <c r="L70" s="137" t="str">
        <f>IF('Run 2'!C37="","",J70-J$152)</f>
        <v/>
      </c>
      <c r="M70" s="138" t="str">
        <f>IF('Run 2'!C37="","",L70*L70)</f>
        <v/>
      </c>
      <c r="N70" s="139"/>
      <c r="O70" s="130" t="str">
        <f>IF('Run 2'!C37="","",K70-$K$152)</f>
        <v/>
      </c>
      <c r="P70" s="140" t="str">
        <f>IF('Run 2'!C37="","",(K70-$K$152)^2)</f>
        <v/>
      </c>
      <c r="Q70" s="140"/>
      <c r="R70" s="140" t="str">
        <f>IF('Run 2'!C37="","",L70*O70)</f>
        <v/>
      </c>
      <c r="S70" s="140"/>
      <c r="T70" s="140"/>
      <c r="U70" s="140"/>
      <c r="V70" s="140"/>
      <c r="W70" s="140"/>
      <c r="X70" s="140"/>
      <c r="Y70" s="140"/>
      <c r="Z70" s="54"/>
      <c r="AT70" s="55"/>
    </row>
    <row r="71" spans="1:46" x14ac:dyDescent="0.25">
      <c r="A71" s="126">
        <v>8</v>
      </c>
      <c r="B71" s="127" t="str">
        <f>'Run 2'!A38</f>
        <v>D1</v>
      </c>
      <c r="C71" s="158">
        <f>'Exact copy numbers'!C4:D4</f>
        <v>0</v>
      </c>
      <c r="D71" s="129">
        <f>'Run 2'!C38</f>
        <v>0</v>
      </c>
      <c r="E71" s="130">
        <f>STDEVA(D71:D73)</f>
        <v>0</v>
      </c>
      <c r="F71" s="131">
        <f>AVERAGE(D71:D73)</f>
        <v>0</v>
      </c>
      <c r="G71" s="132" t="e">
        <f t="shared" si="0"/>
        <v>#DIV/0!</v>
      </c>
      <c r="H71" s="133" t="e">
        <f>AVERAGE(G71:G73)</f>
        <v>#DIV/0!</v>
      </c>
      <c r="I71" s="157"/>
      <c r="J71" s="135" t="str">
        <f>IF('Run 2'!C38="","",LOG(C71))</f>
        <v/>
      </c>
      <c r="K71" s="136" t="str">
        <f>IF('Run 2'!C38="","",'Run 2'!C38)</f>
        <v/>
      </c>
      <c r="L71" s="137" t="str">
        <f>IF('Run 2'!C38="","",J71-J$152)</f>
        <v/>
      </c>
      <c r="M71" s="138" t="str">
        <f>IF('Run 2'!C38="","",L71*L71)</f>
        <v/>
      </c>
      <c r="N71" s="139"/>
      <c r="O71" s="130" t="str">
        <f>IF('Run 2'!C38="","",K71-$K$152)</f>
        <v/>
      </c>
      <c r="P71" s="140" t="str">
        <f>IF('Run 2'!C38="","",(K71-$K$152)^2)</f>
        <v/>
      </c>
      <c r="Q71" s="140"/>
      <c r="R71" s="140" t="str">
        <f>IF('Run 2'!C38="","",L71*O71)</f>
        <v/>
      </c>
      <c r="S71" s="140"/>
      <c r="T71" s="140"/>
      <c r="U71" s="140"/>
      <c r="V71" s="140"/>
      <c r="W71" s="140"/>
      <c r="X71" s="140"/>
      <c r="Y71" s="140"/>
      <c r="Z71" s="54"/>
      <c r="AT71" s="55"/>
    </row>
    <row r="72" spans="1:46" x14ac:dyDescent="0.25">
      <c r="A72" s="141"/>
      <c r="B72" s="142" t="str">
        <f>'Run 2'!A39</f>
        <v>D2</v>
      </c>
      <c r="C72" s="160">
        <f>'Exact copy numbers'!C4:D4</f>
        <v>0</v>
      </c>
      <c r="D72" s="144">
        <f>'Run 2'!C39</f>
        <v>0</v>
      </c>
      <c r="E72" s="136"/>
      <c r="F72" s="145"/>
      <c r="G72" s="146" t="e">
        <f t="shared" ref="G72:G135" si="1">POWER(10,$K$5*D72+$M$5)</f>
        <v>#DIV/0!</v>
      </c>
      <c r="H72" s="147"/>
      <c r="I72" s="157"/>
      <c r="J72" s="135" t="str">
        <f>IF('Run 2'!C39="","",LOG(C72))</f>
        <v/>
      </c>
      <c r="K72" s="136" t="str">
        <f>IF('Run 2'!C39="","",'Run 2'!C39)</f>
        <v/>
      </c>
      <c r="L72" s="137" t="str">
        <f>IF('Run 2'!C39="","",J72-J$152)</f>
        <v/>
      </c>
      <c r="M72" s="138" t="str">
        <f>IF('Run 2'!C39="","",L72*L72)</f>
        <v/>
      </c>
      <c r="N72" s="139"/>
      <c r="O72" s="130" t="str">
        <f>IF('Run 2'!C39="","",K72-$K$152)</f>
        <v/>
      </c>
      <c r="P72" s="140" t="str">
        <f>IF('Run 2'!C39="","",(K72-$K$152)^2)</f>
        <v/>
      </c>
      <c r="Q72" s="140"/>
      <c r="R72" s="140" t="str">
        <f>IF('Run 2'!C39="","",L72*O72)</f>
        <v/>
      </c>
      <c r="S72" s="140"/>
      <c r="T72" s="140"/>
      <c r="U72" s="140"/>
      <c r="V72" s="140"/>
      <c r="W72" s="140"/>
      <c r="X72" s="140"/>
      <c r="Y72" s="140"/>
      <c r="Z72" s="54"/>
      <c r="AT72" s="55"/>
    </row>
    <row r="73" spans="1:46" x14ac:dyDescent="0.25">
      <c r="A73" s="141"/>
      <c r="B73" s="148" t="str">
        <f>'Run 2'!A40</f>
        <v>D3</v>
      </c>
      <c r="C73" s="161">
        <f>'Exact copy numbers'!C4:D4</f>
        <v>0</v>
      </c>
      <c r="D73" s="150">
        <f>'Run 2'!C40</f>
        <v>0</v>
      </c>
      <c r="E73" s="151"/>
      <c r="F73" s="152"/>
      <c r="G73" s="153" t="e">
        <f t="shared" si="1"/>
        <v>#DIV/0!</v>
      </c>
      <c r="H73" s="154"/>
      <c r="I73" s="157"/>
      <c r="J73" s="135" t="str">
        <f>IF('Run 2'!C40="","",LOG(C73))</f>
        <v/>
      </c>
      <c r="K73" s="136" t="str">
        <f>IF('Run 2'!C40="","",'Run 2'!C40)</f>
        <v/>
      </c>
      <c r="L73" s="137" t="str">
        <f>IF('Run 2'!C40="","",J73-J$152)</f>
        <v/>
      </c>
      <c r="M73" s="138" t="str">
        <f>IF('Run 2'!C40="","",L73*L73)</f>
        <v/>
      </c>
      <c r="N73" s="139"/>
      <c r="O73" s="130" t="str">
        <f>IF('Run 2'!C40="","",K73-$K$152)</f>
        <v/>
      </c>
      <c r="P73" s="140" t="str">
        <f>IF('Run 2'!C40="","",(K73-$K$152)^2)</f>
        <v/>
      </c>
      <c r="Q73" s="140"/>
      <c r="R73" s="140" t="str">
        <f>IF('Run 2'!C40="","",L73*O73)</f>
        <v/>
      </c>
      <c r="S73" s="140"/>
      <c r="T73" s="140"/>
      <c r="U73" s="140"/>
      <c r="V73" s="140"/>
      <c r="W73" s="140"/>
      <c r="X73" s="140"/>
      <c r="Y73" s="140"/>
      <c r="Z73" s="54"/>
      <c r="AT73" s="55"/>
    </row>
    <row r="74" spans="1:46" x14ac:dyDescent="0.25">
      <c r="A74" s="141"/>
      <c r="B74" s="127" t="str">
        <f>'Run 2'!A41</f>
        <v>D4</v>
      </c>
      <c r="C74" s="158">
        <f>'Exact copy numbers'!C5:D5</f>
        <v>0</v>
      </c>
      <c r="D74" s="129">
        <f>'Run 2'!C41</f>
        <v>0</v>
      </c>
      <c r="E74" s="130">
        <f>STDEVA(D74:D76)</f>
        <v>0</v>
      </c>
      <c r="F74" s="131">
        <f>AVERAGE(D74:D76)</f>
        <v>0</v>
      </c>
      <c r="G74" s="132" t="e">
        <f t="shared" si="1"/>
        <v>#DIV/0!</v>
      </c>
      <c r="H74" s="133" t="e">
        <f>AVERAGE(G74:G76)</f>
        <v>#DIV/0!</v>
      </c>
      <c r="I74" s="157"/>
      <c r="J74" s="135" t="str">
        <f>IF('Run 2'!C41="","",LOG(C74))</f>
        <v/>
      </c>
      <c r="K74" s="136" t="str">
        <f>IF('Run 2'!C41="","",'Run 2'!C41)</f>
        <v/>
      </c>
      <c r="L74" s="137" t="str">
        <f>IF('Run 2'!C41="","",J74-J$152)</f>
        <v/>
      </c>
      <c r="M74" s="138" t="str">
        <f>IF('Run 2'!C41="","",L74*L74)</f>
        <v/>
      </c>
      <c r="N74" s="139"/>
      <c r="O74" s="130" t="str">
        <f>IF('Run 2'!C41="","",K74-$K$152)</f>
        <v/>
      </c>
      <c r="P74" s="140" t="str">
        <f>IF('Run 2'!C41="","",(K74-$K$152)^2)</f>
        <v/>
      </c>
      <c r="Q74" s="140"/>
      <c r="R74" s="140" t="str">
        <f>IF('Run 2'!C41="","",L74*O74)</f>
        <v/>
      </c>
      <c r="S74" s="140"/>
      <c r="T74" s="140"/>
      <c r="U74" s="140"/>
      <c r="V74" s="140"/>
      <c r="W74" s="140"/>
      <c r="X74" s="140"/>
      <c r="Y74" s="140"/>
      <c r="Z74" s="54"/>
      <c r="AT74" s="55"/>
    </row>
    <row r="75" spans="1:46" x14ac:dyDescent="0.25">
      <c r="A75" s="141"/>
      <c r="B75" s="142" t="str">
        <f>'Run 2'!A42</f>
        <v>D5</v>
      </c>
      <c r="C75" s="160">
        <f>'Exact copy numbers'!C5:D5</f>
        <v>0</v>
      </c>
      <c r="D75" s="144">
        <f>'Run 2'!C42</f>
        <v>0</v>
      </c>
      <c r="E75" s="136"/>
      <c r="F75" s="145"/>
      <c r="G75" s="146" t="e">
        <f t="shared" si="1"/>
        <v>#DIV/0!</v>
      </c>
      <c r="H75" s="147"/>
      <c r="I75" s="157"/>
      <c r="J75" s="135" t="str">
        <f>IF('Run 2'!C42="","",LOG(C75))</f>
        <v/>
      </c>
      <c r="K75" s="136" t="str">
        <f>IF('Run 2'!C42="","",'Run 2'!C42)</f>
        <v/>
      </c>
      <c r="L75" s="137" t="str">
        <f>IF('Run 2'!C42="","",J75-J$152)</f>
        <v/>
      </c>
      <c r="M75" s="138" t="str">
        <f>IF('Run 2'!C42="","",L75*L75)</f>
        <v/>
      </c>
      <c r="N75" s="139"/>
      <c r="O75" s="130" t="str">
        <f>IF('Run 2'!C42="","",K75-$K$152)</f>
        <v/>
      </c>
      <c r="P75" s="140" t="str">
        <f>IF('Run 2'!C42="","",(K75-$K$152)^2)</f>
        <v/>
      </c>
      <c r="Q75" s="140"/>
      <c r="R75" s="140" t="str">
        <f>IF('Run 2'!C42="","",L75*O75)</f>
        <v/>
      </c>
      <c r="S75" s="140"/>
      <c r="T75" s="140"/>
      <c r="U75" s="140"/>
      <c r="V75" s="140"/>
      <c r="W75" s="140"/>
      <c r="X75" s="140"/>
      <c r="Y75" s="140"/>
      <c r="Z75" s="54"/>
      <c r="AT75" s="55"/>
    </row>
    <row r="76" spans="1:46" x14ac:dyDescent="0.25">
      <c r="A76" s="141"/>
      <c r="B76" s="148" t="str">
        <f>'Run 2'!A43</f>
        <v>D6</v>
      </c>
      <c r="C76" s="161">
        <f>'Exact copy numbers'!C5:D5</f>
        <v>0</v>
      </c>
      <c r="D76" s="150">
        <f>'Run 2'!C43</f>
        <v>0</v>
      </c>
      <c r="E76" s="151"/>
      <c r="F76" s="152"/>
      <c r="G76" s="153" t="e">
        <f t="shared" si="1"/>
        <v>#DIV/0!</v>
      </c>
      <c r="H76" s="154"/>
      <c r="I76" s="157"/>
      <c r="J76" s="135" t="str">
        <f>IF('Run 2'!C43="","",LOG(C76))</f>
        <v/>
      </c>
      <c r="K76" s="136" t="str">
        <f>IF('Run 2'!C43="","",'Run 2'!C43)</f>
        <v/>
      </c>
      <c r="L76" s="137" t="str">
        <f>IF('Run 2'!C43="","",J76-J$152)</f>
        <v/>
      </c>
      <c r="M76" s="138" t="str">
        <f>IF('Run 2'!C43="","",L76*L76)</f>
        <v/>
      </c>
      <c r="N76" s="139"/>
      <c r="O76" s="130" t="str">
        <f>IF('Run 2'!C43="","",K76-$K$152)</f>
        <v/>
      </c>
      <c r="P76" s="140" t="str">
        <f>IF('Run 2'!C43="","",(K76-$K$152)^2)</f>
        <v/>
      </c>
      <c r="Q76" s="140"/>
      <c r="R76" s="140" t="str">
        <f>IF('Run 2'!C43="","",L76*O76)</f>
        <v/>
      </c>
      <c r="S76" s="140"/>
      <c r="T76" s="140"/>
      <c r="U76" s="140"/>
      <c r="V76" s="140"/>
      <c r="W76" s="140"/>
      <c r="X76" s="140"/>
      <c r="Y76" s="140"/>
      <c r="Z76" s="54"/>
      <c r="AT76" s="55"/>
    </row>
    <row r="77" spans="1:46" x14ac:dyDescent="0.25">
      <c r="A77" s="141"/>
      <c r="B77" s="127" t="str">
        <f>'Run 2'!A44</f>
        <v>D7</v>
      </c>
      <c r="C77" s="158">
        <f>'Exact copy numbers'!C6:D6</f>
        <v>0</v>
      </c>
      <c r="D77" s="129">
        <f>'Run 2'!C44</f>
        <v>0</v>
      </c>
      <c r="E77" s="130">
        <f>STDEVA(D77:D79)</f>
        <v>0</v>
      </c>
      <c r="F77" s="131">
        <f>AVERAGE(D77:D79)</f>
        <v>0</v>
      </c>
      <c r="G77" s="132" t="e">
        <f t="shared" si="1"/>
        <v>#DIV/0!</v>
      </c>
      <c r="H77" s="133" t="e">
        <f>AVERAGE(G77:G79)</f>
        <v>#DIV/0!</v>
      </c>
      <c r="I77" s="157"/>
      <c r="J77" s="135" t="str">
        <f>IF('Run 2'!C44="","",LOG(C77))</f>
        <v/>
      </c>
      <c r="K77" s="136" t="str">
        <f>IF('Run 2'!C44="","",'Run 2'!C44)</f>
        <v/>
      </c>
      <c r="L77" s="137" t="str">
        <f>IF('Run 2'!C44="","",J77-J$152)</f>
        <v/>
      </c>
      <c r="M77" s="138" t="str">
        <f>IF('Run 2'!C44="","",L77*L77)</f>
        <v/>
      </c>
      <c r="N77" s="139"/>
      <c r="O77" s="130" t="str">
        <f>IF('Run 2'!C44="","",K77-$K$152)</f>
        <v/>
      </c>
      <c r="P77" s="140" t="str">
        <f>IF('Run 2'!C44="","",(K77-$K$152)^2)</f>
        <v/>
      </c>
      <c r="Q77" s="140"/>
      <c r="R77" s="140" t="str">
        <f>IF('Run 2'!C44="","",L77*O77)</f>
        <v/>
      </c>
      <c r="S77" s="140"/>
      <c r="T77" s="140"/>
      <c r="U77" s="140"/>
      <c r="V77" s="140"/>
      <c r="W77" s="140"/>
      <c r="X77" s="140"/>
      <c r="Y77" s="140"/>
      <c r="Z77" s="54"/>
      <c r="AT77" s="55"/>
    </row>
    <row r="78" spans="1:46" x14ac:dyDescent="0.25">
      <c r="A78" s="141"/>
      <c r="B78" s="142" t="str">
        <f>'Run 2'!A45</f>
        <v>D8</v>
      </c>
      <c r="C78" s="160">
        <f>'Exact copy numbers'!C6:D6</f>
        <v>0</v>
      </c>
      <c r="D78" s="144">
        <f>'Run 2'!C45</f>
        <v>0</v>
      </c>
      <c r="E78" s="136"/>
      <c r="F78" s="145"/>
      <c r="G78" s="146" t="e">
        <f t="shared" si="1"/>
        <v>#DIV/0!</v>
      </c>
      <c r="H78" s="147"/>
      <c r="I78" s="157"/>
      <c r="J78" s="135" t="str">
        <f>IF('Run 2'!C45="","",LOG(C78))</f>
        <v/>
      </c>
      <c r="K78" s="136" t="str">
        <f>IF('Run 2'!C45="","",'Run 2'!C45)</f>
        <v/>
      </c>
      <c r="L78" s="137" t="str">
        <f>IF('Run 2'!C45="","",J78-J$152)</f>
        <v/>
      </c>
      <c r="M78" s="138" t="str">
        <f>IF('Run 2'!C45="","",L78*L78)</f>
        <v/>
      </c>
      <c r="N78" s="139"/>
      <c r="O78" s="130" t="str">
        <f>IF('Run 2'!C45="","",K78-$K$152)</f>
        <v/>
      </c>
      <c r="P78" s="140" t="str">
        <f>IF('Run 2'!C45="","",(K78-$K$152)^2)</f>
        <v/>
      </c>
      <c r="Q78" s="140"/>
      <c r="R78" s="140" t="str">
        <f>IF('Run 2'!C45="","",L78*O78)</f>
        <v/>
      </c>
      <c r="S78" s="140"/>
      <c r="T78" s="140"/>
      <c r="U78" s="140"/>
      <c r="V78" s="140"/>
      <c r="W78" s="140"/>
      <c r="X78" s="140"/>
      <c r="Y78" s="140"/>
      <c r="Z78" s="54"/>
    </row>
    <row r="79" spans="1:46" x14ac:dyDescent="0.25">
      <c r="A79" s="155"/>
      <c r="B79" s="148" t="str">
        <f>'Run 2'!A46</f>
        <v>D9</v>
      </c>
      <c r="C79" s="161">
        <f>'Exact copy numbers'!C6:D6</f>
        <v>0</v>
      </c>
      <c r="D79" s="150">
        <f>'Run 2'!C46</f>
        <v>0</v>
      </c>
      <c r="E79" s="136"/>
      <c r="F79" s="145"/>
      <c r="G79" s="146" t="e">
        <f t="shared" si="1"/>
        <v>#DIV/0!</v>
      </c>
      <c r="H79" s="147"/>
      <c r="I79" s="157"/>
      <c r="J79" s="135" t="str">
        <f>IF('Run 2'!C46="","",LOG(C79))</f>
        <v/>
      </c>
      <c r="K79" s="136" t="str">
        <f>IF('Run 2'!C46="","",'Run 2'!C46)</f>
        <v/>
      </c>
      <c r="L79" s="137" t="str">
        <f>IF('Run 2'!C46="","",J79-J$152)</f>
        <v/>
      </c>
      <c r="M79" s="138" t="str">
        <f>IF('Run 2'!C46="","",L79*L79)</f>
        <v/>
      </c>
      <c r="N79" s="139"/>
      <c r="O79" s="130" t="str">
        <f>IF('Run 2'!C46="","",K79-$K$152)</f>
        <v/>
      </c>
      <c r="P79" s="140" t="str">
        <f>IF('Run 2'!C46="","",(K79-$K$152)^2)</f>
        <v/>
      </c>
      <c r="Q79" s="140"/>
      <c r="R79" s="140" t="str">
        <f>IF('Run 2'!C46="","",L79*O79)</f>
        <v/>
      </c>
      <c r="S79" s="140"/>
      <c r="T79" s="140"/>
      <c r="U79" s="140"/>
      <c r="V79" s="140"/>
      <c r="W79" s="140"/>
      <c r="X79" s="140"/>
      <c r="Y79" s="140"/>
      <c r="Z79" s="54"/>
    </row>
    <row r="80" spans="1:46" x14ac:dyDescent="0.25">
      <c r="A80" s="126">
        <v>9</v>
      </c>
      <c r="B80" s="127" t="str">
        <f>'Run 3'!A11</f>
        <v>A1</v>
      </c>
      <c r="C80" s="158">
        <f>'Exact copy numbers'!C4:D4</f>
        <v>0</v>
      </c>
      <c r="D80" s="159">
        <f>'Run 3'!C11</f>
        <v>0</v>
      </c>
      <c r="E80" s="130">
        <f>STDEVA(D80:D82)</f>
        <v>0</v>
      </c>
      <c r="F80" s="131">
        <f>AVERAGE(D80:D82)</f>
        <v>0</v>
      </c>
      <c r="G80" s="132" t="e">
        <f t="shared" si="1"/>
        <v>#DIV/0!</v>
      </c>
      <c r="H80" s="133" t="e">
        <f>AVERAGE(G80:G82)</f>
        <v>#DIV/0!</v>
      </c>
      <c r="I80" s="157"/>
      <c r="J80" s="135" t="str">
        <f>IF('Run 3'!C11="","",LOG(C80))</f>
        <v/>
      </c>
      <c r="K80" s="136" t="str">
        <f>IF('Run 3'!C11="","",'Run 3'!C11)</f>
        <v/>
      </c>
      <c r="L80" s="137" t="str">
        <f>IF('Run 3'!C11="","",J80-J$152)</f>
        <v/>
      </c>
      <c r="M80" s="138" t="str">
        <f>IF('Run 3'!C11="","",L80*L80)</f>
        <v/>
      </c>
      <c r="N80" s="139"/>
      <c r="O80" s="130" t="str">
        <f>IF('Run 3'!C11="","",K80-$K$152)</f>
        <v/>
      </c>
      <c r="P80" s="140" t="str">
        <f>IF('Run 3'!C11="","",(K80-$K$152)^2)</f>
        <v/>
      </c>
      <c r="Q80" s="140"/>
      <c r="R80" s="140" t="str">
        <f>IF('Run 3'!C11="","",L80*O80)</f>
        <v/>
      </c>
      <c r="S80" s="140"/>
      <c r="T80" s="140"/>
      <c r="U80" s="140"/>
      <c r="V80" s="140"/>
      <c r="W80" s="140"/>
      <c r="X80" s="140"/>
      <c r="Y80" s="140"/>
      <c r="Z80" s="54"/>
    </row>
    <row r="81" spans="1:36" x14ac:dyDescent="0.25">
      <c r="A81" s="141"/>
      <c r="B81" s="142" t="str">
        <f>'Run 3'!A12</f>
        <v>A2</v>
      </c>
      <c r="C81" s="160">
        <f>'Exact copy numbers'!C4:D4</f>
        <v>0</v>
      </c>
      <c r="D81" s="144">
        <f>'Run 3'!C12</f>
        <v>0</v>
      </c>
      <c r="E81" s="136"/>
      <c r="F81" s="145"/>
      <c r="G81" s="146" t="e">
        <f t="shared" si="1"/>
        <v>#DIV/0!</v>
      </c>
      <c r="H81" s="147"/>
      <c r="I81" s="157"/>
      <c r="J81" s="135" t="str">
        <f>IF('Run 3'!C12="","",LOG(C81))</f>
        <v/>
      </c>
      <c r="K81" s="136" t="str">
        <f>IF('Run 3'!C12="","",'Run 3'!C12)</f>
        <v/>
      </c>
      <c r="L81" s="137" t="str">
        <f>IF('Run 3'!C12="","",J81-J$152)</f>
        <v/>
      </c>
      <c r="M81" s="138" t="str">
        <f>IF('Run 3'!C12="","",L81*L81)</f>
        <v/>
      </c>
      <c r="N81" s="139"/>
      <c r="O81" s="130" t="str">
        <f>IF('Run 3'!C12="","",K81-$K$152)</f>
        <v/>
      </c>
      <c r="P81" s="140" t="str">
        <f>IF('Run 3'!C12="","",(K81-$K$152)^2)</f>
        <v/>
      </c>
      <c r="Q81" s="140"/>
      <c r="R81" s="140" t="str">
        <f>IF('Run 3'!C12="","",L81*O81)</f>
        <v/>
      </c>
      <c r="S81" s="140"/>
      <c r="T81" s="140"/>
      <c r="U81" s="140"/>
      <c r="V81" s="140"/>
      <c r="W81" s="140"/>
      <c r="X81" s="140"/>
      <c r="Y81" s="140"/>
      <c r="Z81" s="54"/>
    </row>
    <row r="82" spans="1:36" x14ac:dyDescent="0.25">
      <c r="A82" s="141"/>
      <c r="B82" s="148" t="str">
        <f>'Run 3'!A13</f>
        <v>A3</v>
      </c>
      <c r="C82" s="161">
        <f>'Exact copy numbers'!C4:D4</f>
        <v>0</v>
      </c>
      <c r="D82" s="150">
        <f>'Run 3'!C13</f>
        <v>0</v>
      </c>
      <c r="E82" s="151"/>
      <c r="F82" s="152"/>
      <c r="G82" s="153" t="e">
        <f t="shared" si="1"/>
        <v>#DIV/0!</v>
      </c>
      <c r="H82" s="154"/>
      <c r="I82" s="157"/>
      <c r="J82" s="135" t="str">
        <f>IF('Run 3'!C13="","",LOG(C82))</f>
        <v/>
      </c>
      <c r="K82" s="136" t="str">
        <f>IF('Run 3'!C13="","",'Run 3'!C13)</f>
        <v/>
      </c>
      <c r="L82" s="137" t="str">
        <f>IF('Run 3'!C13="","",J82-J$152)</f>
        <v/>
      </c>
      <c r="M82" s="138" t="str">
        <f>IF('Run 3'!C13="","",L82*L82)</f>
        <v/>
      </c>
      <c r="N82" s="139"/>
      <c r="O82" s="130" t="str">
        <f>IF('Run 3'!C13="","",K82-$K$152)</f>
        <v/>
      </c>
      <c r="P82" s="140" t="str">
        <f>IF('Run 3'!C13="","",(K82-$K$152)^2)</f>
        <v/>
      </c>
      <c r="Q82" s="140"/>
      <c r="R82" s="140" t="str">
        <f>IF('Run 3'!C13="","",L82*O82)</f>
        <v/>
      </c>
      <c r="S82" s="140"/>
      <c r="T82" s="140"/>
      <c r="U82" s="140"/>
      <c r="V82" s="140"/>
      <c r="W82" s="140"/>
      <c r="X82" s="140"/>
      <c r="Y82" s="140"/>
      <c r="Z82" s="54"/>
    </row>
    <row r="83" spans="1:36" x14ac:dyDescent="0.25">
      <c r="A83" s="141"/>
      <c r="B83" s="127" t="str">
        <f>'Run 3'!A14</f>
        <v>A4</v>
      </c>
      <c r="C83" s="158">
        <f>'Exact copy numbers'!C5:D5</f>
        <v>0</v>
      </c>
      <c r="D83" s="159">
        <f>'Run 3'!C14</f>
        <v>0</v>
      </c>
      <c r="E83" s="130">
        <f>STDEVA(D83:D85)</f>
        <v>0</v>
      </c>
      <c r="F83" s="131">
        <f>AVERAGE(D83:D85)</f>
        <v>0</v>
      </c>
      <c r="G83" s="132" t="e">
        <f t="shared" si="1"/>
        <v>#DIV/0!</v>
      </c>
      <c r="H83" s="133" t="e">
        <f>AVERAGE(G83:G85)</f>
        <v>#DIV/0!</v>
      </c>
      <c r="I83" s="157"/>
      <c r="J83" s="135" t="str">
        <f>IF('Run 3'!C14="","",LOG(C83))</f>
        <v/>
      </c>
      <c r="K83" s="136" t="str">
        <f>IF('Run 3'!C14="","",'Run 3'!C14)</f>
        <v/>
      </c>
      <c r="L83" s="137" t="str">
        <f>IF('Run 3'!C14="","",J83-J$152)</f>
        <v/>
      </c>
      <c r="M83" s="138" t="str">
        <f>IF('Run 3'!C14="","",L83*L83)</f>
        <v/>
      </c>
      <c r="N83" s="139"/>
      <c r="O83" s="130" t="str">
        <f>IF('Run 3'!C14="","",K83-$K$152)</f>
        <v/>
      </c>
      <c r="P83" s="140" t="str">
        <f>IF('Run 3'!C14="","",(K83-$K$152)^2)</f>
        <v/>
      </c>
      <c r="Q83" s="140"/>
      <c r="R83" s="140" t="str">
        <f>IF('Run 3'!C14="","",L83*O83)</f>
        <v/>
      </c>
      <c r="S83" s="140"/>
      <c r="T83" s="140"/>
      <c r="U83" s="140"/>
      <c r="V83" s="140"/>
      <c r="W83" s="140"/>
      <c r="X83" s="140"/>
      <c r="Y83" s="140"/>
      <c r="Z83" s="54"/>
    </row>
    <row r="84" spans="1:36" x14ac:dyDescent="0.25">
      <c r="A84" s="141"/>
      <c r="B84" s="142" t="str">
        <f>'Run 3'!A15</f>
        <v>A5</v>
      </c>
      <c r="C84" s="160">
        <f>'Exact copy numbers'!C5:D5</f>
        <v>0</v>
      </c>
      <c r="D84" s="144">
        <f>'Run 3'!C15</f>
        <v>0</v>
      </c>
      <c r="E84" s="136"/>
      <c r="F84" s="145"/>
      <c r="G84" s="146" t="e">
        <f t="shared" si="1"/>
        <v>#DIV/0!</v>
      </c>
      <c r="H84" s="147"/>
      <c r="I84" s="157"/>
      <c r="J84" s="135" t="str">
        <f>IF('Run 3'!C15="","",LOG(C84))</f>
        <v/>
      </c>
      <c r="K84" s="136" t="str">
        <f>IF('Run 3'!C15="","",'Run 3'!C15)</f>
        <v/>
      </c>
      <c r="L84" s="137" t="str">
        <f>IF('Run 3'!C15="","",J84-J$152)</f>
        <v/>
      </c>
      <c r="M84" s="138" t="str">
        <f>IF('Run 3'!C15="","",L84*L84)</f>
        <v/>
      </c>
      <c r="N84" s="139"/>
      <c r="O84" s="130" t="str">
        <f>IF('Run 3'!C15="","",K84-$K$152)</f>
        <v/>
      </c>
      <c r="P84" s="140" t="str">
        <f>IF('Run 3'!C15="","",(K84-$K$152)^2)</f>
        <v/>
      </c>
      <c r="Q84" s="140"/>
      <c r="R84" s="140" t="str">
        <f>IF('Run 3'!C15="","",L84*O84)</f>
        <v/>
      </c>
      <c r="S84" s="140"/>
      <c r="T84" s="140"/>
      <c r="U84" s="140"/>
      <c r="V84" s="140"/>
      <c r="W84" s="140"/>
      <c r="X84" s="140"/>
      <c r="Y84" s="140"/>
      <c r="Z84" s="54"/>
    </row>
    <row r="85" spans="1:36" x14ac:dyDescent="0.25">
      <c r="A85" s="141"/>
      <c r="B85" s="148" t="str">
        <f>'Run 3'!A16</f>
        <v>A6</v>
      </c>
      <c r="C85" s="161">
        <f>'Exact copy numbers'!C5:D5</f>
        <v>0</v>
      </c>
      <c r="D85" s="150">
        <f>'Run 3'!C16</f>
        <v>0</v>
      </c>
      <c r="E85" s="151"/>
      <c r="F85" s="152"/>
      <c r="G85" s="153" t="e">
        <f t="shared" si="1"/>
        <v>#DIV/0!</v>
      </c>
      <c r="H85" s="154"/>
      <c r="I85" s="157"/>
      <c r="J85" s="135" t="str">
        <f>IF('Run 3'!C16="","",LOG(C85))</f>
        <v/>
      </c>
      <c r="K85" s="136" t="str">
        <f>IF('Run 3'!C16="","",'Run 3'!C16)</f>
        <v/>
      </c>
      <c r="L85" s="137" t="str">
        <f>IF('Run 3'!C16="","",J85-J$152)</f>
        <v/>
      </c>
      <c r="M85" s="138" t="str">
        <f>IF('Run 3'!C16="","",L85*L85)</f>
        <v/>
      </c>
      <c r="N85" s="139"/>
      <c r="O85" s="130" t="str">
        <f>IF('Run 3'!C16="","",K85-$K$152)</f>
        <v/>
      </c>
      <c r="P85" s="140" t="str">
        <f>IF('Run 3'!C16="","",(K85-$K$152)^2)</f>
        <v/>
      </c>
      <c r="Q85" s="140"/>
      <c r="R85" s="140" t="str">
        <f>IF('Run 3'!C16="","",L85*O85)</f>
        <v/>
      </c>
      <c r="S85" s="140"/>
      <c r="T85" s="140"/>
      <c r="U85" s="140"/>
      <c r="V85" s="140"/>
      <c r="W85" s="140"/>
      <c r="X85" s="140"/>
      <c r="Y85" s="140"/>
      <c r="Z85" s="54"/>
    </row>
    <row r="86" spans="1:36" x14ac:dyDescent="0.25">
      <c r="A86" s="141"/>
      <c r="B86" s="127" t="str">
        <f>'Run 3'!A17</f>
        <v>A7</v>
      </c>
      <c r="C86" s="158">
        <f>'Exact copy numbers'!C6:D6</f>
        <v>0</v>
      </c>
      <c r="D86" s="159">
        <f>'Run 3'!C17</f>
        <v>0</v>
      </c>
      <c r="E86" s="130">
        <f>STDEVA(D86:D88)</f>
        <v>0</v>
      </c>
      <c r="F86" s="131">
        <f>AVERAGE(D86:D88)</f>
        <v>0</v>
      </c>
      <c r="G86" s="132" t="e">
        <f t="shared" si="1"/>
        <v>#DIV/0!</v>
      </c>
      <c r="H86" s="133" t="e">
        <f>AVERAGE(G86:G88)</f>
        <v>#DIV/0!</v>
      </c>
      <c r="I86" s="157"/>
      <c r="J86" s="135" t="str">
        <f>IF('Run 3'!C17="","",LOG(C86))</f>
        <v/>
      </c>
      <c r="K86" s="136" t="str">
        <f>IF('Run 3'!C17="","",'Run 3'!C17)</f>
        <v/>
      </c>
      <c r="L86" s="137" t="str">
        <f>IF('Run 3'!C17="","",J86-J$152)</f>
        <v/>
      </c>
      <c r="M86" s="138" t="str">
        <f>IF('Run 3'!C17="","",L86*L86)</f>
        <v/>
      </c>
      <c r="N86" s="139"/>
      <c r="O86" s="130" t="str">
        <f>IF('Run 3'!C17="","",K86-$K$152)</f>
        <v/>
      </c>
      <c r="P86" s="140" t="str">
        <f>IF('Run 3'!C17="","",(K86-$K$152)^2)</f>
        <v/>
      </c>
      <c r="Q86" s="140"/>
      <c r="R86" s="140" t="str">
        <f>IF('Run 3'!C17="","",L86*O86)</f>
        <v/>
      </c>
      <c r="S86" s="140"/>
      <c r="T86" s="140"/>
      <c r="U86" s="140"/>
      <c r="V86" s="140"/>
      <c r="W86" s="140"/>
      <c r="X86" s="140"/>
      <c r="Y86" s="140"/>
      <c r="Z86" s="54"/>
    </row>
    <row r="87" spans="1:36" x14ac:dyDescent="0.25">
      <c r="A87" s="141"/>
      <c r="B87" s="142" t="str">
        <f>'Run 3'!A18</f>
        <v>A8</v>
      </c>
      <c r="C87" s="160">
        <f>'Exact copy numbers'!C6:D6</f>
        <v>0</v>
      </c>
      <c r="D87" s="144">
        <f>'Run 3'!C18</f>
        <v>0</v>
      </c>
      <c r="E87" s="136"/>
      <c r="F87" s="145"/>
      <c r="G87" s="146" t="e">
        <f t="shared" si="1"/>
        <v>#DIV/0!</v>
      </c>
      <c r="H87" s="147"/>
      <c r="I87" s="157"/>
      <c r="J87" s="135" t="str">
        <f>IF('Run 3'!C18="","",LOG(C87))</f>
        <v/>
      </c>
      <c r="K87" s="136" t="str">
        <f>IF('Run 3'!C18="","",'Run 3'!C18)</f>
        <v/>
      </c>
      <c r="L87" s="137" t="str">
        <f>IF('Run 3'!C18="","",J87-J$152)</f>
        <v/>
      </c>
      <c r="M87" s="138" t="str">
        <f>IF('Run 3'!C18="","",L87*L87)</f>
        <v/>
      </c>
      <c r="N87" s="139"/>
      <c r="O87" s="130" t="str">
        <f>IF('Run 3'!C18="","",K87-$K$152)</f>
        <v/>
      </c>
      <c r="P87" s="140" t="str">
        <f>IF('Run 3'!C18="","",(K87-$K$152)^2)</f>
        <v/>
      </c>
      <c r="Q87" s="140"/>
      <c r="R87" s="140" t="str">
        <f>IF('Run 3'!C18="","",L87*O87)</f>
        <v/>
      </c>
      <c r="S87" s="140"/>
      <c r="T87" s="140"/>
      <c r="U87" s="140"/>
      <c r="V87" s="140"/>
      <c r="W87" s="140"/>
      <c r="X87" s="140"/>
      <c r="Y87" s="140"/>
      <c r="Z87" s="54"/>
    </row>
    <row r="88" spans="1:36" x14ac:dyDescent="0.25">
      <c r="A88" s="155"/>
      <c r="B88" s="148" t="str">
        <f>'Run 3'!A19</f>
        <v>A9</v>
      </c>
      <c r="C88" s="161">
        <f>'Exact copy numbers'!C6:D6</f>
        <v>0</v>
      </c>
      <c r="D88" s="150">
        <f>'Run 3'!C19</f>
        <v>0</v>
      </c>
      <c r="E88" s="136"/>
      <c r="F88" s="145"/>
      <c r="G88" s="146" t="e">
        <f t="shared" si="1"/>
        <v>#DIV/0!</v>
      </c>
      <c r="H88" s="147"/>
      <c r="I88" s="157"/>
      <c r="J88" s="135" t="str">
        <f>IF('Run 3'!C19="","",LOG(C88))</f>
        <v/>
      </c>
      <c r="K88" s="136" t="str">
        <f>IF('Run 3'!C19="","",'Run 3'!C19)</f>
        <v/>
      </c>
      <c r="L88" s="137" t="str">
        <f>IF('Run 3'!C19="","",J88-J$152)</f>
        <v/>
      </c>
      <c r="M88" s="138" t="str">
        <f>IF('Run 3'!C19="","",L88*L88)</f>
        <v/>
      </c>
      <c r="N88" s="139"/>
      <c r="O88" s="130" t="str">
        <f>IF('Run 3'!C19="","",K88-$K$152)</f>
        <v/>
      </c>
      <c r="P88" s="140" t="str">
        <f>IF('Run 3'!C19="","",(K88-$K$152)^2)</f>
        <v/>
      </c>
      <c r="Q88" s="140"/>
      <c r="R88" s="140" t="str">
        <f>IF('Run 3'!C19="","",L88*O88)</f>
        <v/>
      </c>
      <c r="S88" s="140"/>
      <c r="T88" s="140"/>
      <c r="U88" s="140"/>
      <c r="V88" s="140"/>
      <c r="W88" s="140"/>
      <c r="X88" s="140"/>
      <c r="Y88" s="140"/>
      <c r="Z88" s="54"/>
    </row>
    <row r="89" spans="1:36" x14ac:dyDescent="0.25">
      <c r="A89" s="126">
        <v>10</v>
      </c>
      <c r="B89" s="127" t="str">
        <f>'Run 3'!A20</f>
        <v>B1</v>
      </c>
      <c r="C89" s="158">
        <f>'Exact copy numbers'!C4:D4</f>
        <v>0</v>
      </c>
      <c r="D89" s="159">
        <f>'Run 3'!C20</f>
        <v>0</v>
      </c>
      <c r="E89" s="130">
        <f>STDEVA(D89:D91)</f>
        <v>0</v>
      </c>
      <c r="F89" s="131">
        <f>AVERAGE(D89:D91)</f>
        <v>0</v>
      </c>
      <c r="G89" s="132" t="e">
        <f t="shared" si="1"/>
        <v>#DIV/0!</v>
      </c>
      <c r="H89" s="133" t="e">
        <f>AVERAGE(G89:G91)</f>
        <v>#DIV/0!</v>
      </c>
      <c r="I89" s="157"/>
      <c r="J89" s="135" t="str">
        <f>IF('Run 3'!C20="","",LOG(C89))</f>
        <v/>
      </c>
      <c r="K89" s="136" t="str">
        <f>IF('Run 3'!C20="","",'Run 3'!C20)</f>
        <v/>
      </c>
      <c r="L89" s="137" t="str">
        <f>IF('Run 3'!C20="","",J89-J$152)</f>
        <v/>
      </c>
      <c r="M89" s="138" t="str">
        <f>IF('Run 3'!C20="","",L89*L89)</f>
        <v/>
      </c>
      <c r="N89" s="139"/>
      <c r="O89" s="130" t="str">
        <f>IF('Run 3'!C20="","",K89-$K$152)</f>
        <v/>
      </c>
      <c r="P89" s="140" t="str">
        <f>IF('Run 3'!C20="","",(K89-$K$152)^2)</f>
        <v/>
      </c>
      <c r="Q89" s="140"/>
      <c r="R89" s="140" t="str">
        <f>IF('Run 3'!C20="","",L89*O89)</f>
        <v/>
      </c>
      <c r="S89" s="140"/>
      <c r="T89" s="140"/>
      <c r="U89" s="140"/>
      <c r="V89" s="140"/>
      <c r="W89" s="140"/>
      <c r="X89" s="140"/>
      <c r="Y89" s="140"/>
    </row>
    <row r="90" spans="1:36" ht="12.75" customHeight="1" x14ac:dyDescent="0.25">
      <c r="A90" s="141"/>
      <c r="B90" s="142" t="str">
        <f>'Run 3'!A21</f>
        <v>B2</v>
      </c>
      <c r="C90" s="160">
        <f>'Exact copy numbers'!C4:D4</f>
        <v>0</v>
      </c>
      <c r="D90" s="144">
        <f>'Run 3'!C21</f>
        <v>0</v>
      </c>
      <c r="E90" s="136"/>
      <c r="F90" s="145"/>
      <c r="G90" s="146" t="e">
        <f t="shared" si="1"/>
        <v>#DIV/0!</v>
      </c>
      <c r="H90" s="147"/>
      <c r="I90" s="157"/>
      <c r="J90" s="135" t="str">
        <f>IF('Run 3'!C21="","",LOG(C90))</f>
        <v/>
      </c>
      <c r="K90" s="136" t="str">
        <f>IF('Run 3'!C21="","",'Run 3'!C21)</f>
        <v/>
      </c>
      <c r="L90" s="137" t="str">
        <f>IF('Run 3'!C21="","",J90-J$152)</f>
        <v/>
      </c>
      <c r="M90" s="138" t="str">
        <f>IF('Run 3'!C21="","",L90*L90)</f>
        <v/>
      </c>
      <c r="N90" s="139"/>
      <c r="O90" s="130" t="str">
        <f>IF('Run 3'!C21="","",K90-$K$152)</f>
        <v/>
      </c>
      <c r="P90" s="140" t="str">
        <f>IF('Run 3'!C21="","",(K90-$K$152)^2)</f>
        <v/>
      </c>
      <c r="Q90" s="140"/>
      <c r="R90" s="140" t="str">
        <f>IF('Run 3'!C21="","",L90*O90)</f>
        <v/>
      </c>
      <c r="S90" s="140"/>
      <c r="T90" s="140"/>
      <c r="U90" s="140"/>
      <c r="V90" s="140"/>
      <c r="W90" s="140"/>
      <c r="X90" s="140"/>
      <c r="Y90" s="140"/>
      <c r="AA90" s="167" t="s">
        <v>81</v>
      </c>
      <c r="AB90" s="168"/>
      <c r="AC90" s="168"/>
      <c r="AD90" s="168"/>
      <c r="AE90" s="168"/>
      <c r="AF90" s="168"/>
      <c r="AG90" s="168"/>
      <c r="AH90" s="168"/>
      <c r="AI90" s="168"/>
      <c r="AJ90" s="168"/>
    </row>
    <row r="91" spans="1:36" ht="12.75" customHeight="1" thickBot="1" x14ac:dyDescent="0.3">
      <c r="A91" s="141"/>
      <c r="B91" s="148" t="str">
        <f>'Run 3'!A22</f>
        <v>B3</v>
      </c>
      <c r="C91" s="161">
        <f>'Exact copy numbers'!C4:D4</f>
        <v>0</v>
      </c>
      <c r="D91" s="150">
        <f>'Run 3'!C22</f>
        <v>0</v>
      </c>
      <c r="E91" s="151"/>
      <c r="F91" s="152"/>
      <c r="G91" s="153" t="e">
        <f t="shared" si="1"/>
        <v>#DIV/0!</v>
      </c>
      <c r="H91" s="154"/>
      <c r="I91" s="157"/>
      <c r="J91" s="135" t="str">
        <f>IF('Run 3'!C22="","",LOG(C91))</f>
        <v/>
      </c>
      <c r="K91" s="136" t="str">
        <f>IF('Run 3'!C22="","",'Run 3'!C22)</f>
        <v/>
      </c>
      <c r="L91" s="137" t="str">
        <f>IF('Run 3'!C22="","",J91-J$152)</f>
        <v/>
      </c>
      <c r="M91" s="138" t="str">
        <f>IF('Run 3'!C22="","",L91*L91)</f>
        <v/>
      </c>
      <c r="N91" s="139"/>
      <c r="O91" s="130" t="str">
        <f>IF('Run 3'!C22="","",K91-$K$152)</f>
        <v/>
      </c>
      <c r="P91" s="140" t="str">
        <f>IF('Run 3'!C22="","",(K91-$K$152)^2)</f>
        <v/>
      </c>
      <c r="Q91" s="140"/>
      <c r="R91" s="140" t="str">
        <f>IF('Run 3'!C22="","",L91*O91)</f>
        <v/>
      </c>
      <c r="S91" s="140"/>
      <c r="T91" s="140"/>
      <c r="U91" s="140"/>
      <c r="V91" s="140"/>
      <c r="W91" s="140"/>
      <c r="X91" s="140"/>
      <c r="Y91" s="140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</row>
    <row r="92" spans="1:36" x14ac:dyDescent="0.25">
      <c r="A92" s="141"/>
      <c r="B92" s="127" t="str">
        <f>'Run 3'!A23</f>
        <v>B4</v>
      </c>
      <c r="C92" s="158">
        <f>'Exact copy numbers'!C5:D5</f>
        <v>0</v>
      </c>
      <c r="D92" s="159">
        <f>'Run 3'!C23</f>
        <v>0</v>
      </c>
      <c r="E92" s="130">
        <f>STDEVA(D92:D94)</f>
        <v>0</v>
      </c>
      <c r="F92" s="131">
        <f>AVERAGE(D92:D94)</f>
        <v>0</v>
      </c>
      <c r="G92" s="132" t="e">
        <f t="shared" si="1"/>
        <v>#DIV/0!</v>
      </c>
      <c r="H92" s="133" t="e">
        <f>AVERAGE(G92:G94)</f>
        <v>#DIV/0!</v>
      </c>
      <c r="I92" s="157"/>
      <c r="J92" s="135" t="str">
        <f>IF('Run 3'!C23="","",LOG(C92))</f>
        <v/>
      </c>
      <c r="K92" s="136" t="str">
        <f>IF('Run 3'!C23="","",'Run 3'!C23)</f>
        <v/>
      </c>
      <c r="L92" s="137" t="str">
        <f>IF('Run 3'!C23="","",J92-J$152)</f>
        <v/>
      </c>
      <c r="M92" s="138" t="str">
        <f>IF('Run 3'!C23="","",L92*L92)</f>
        <v/>
      </c>
      <c r="N92" s="139"/>
      <c r="O92" s="130" t="str">
        <f>IF('Run 3'!C23="","",K92-$K$152)</f>
        <v/>
      </c>
      <c r="P92" s="140" t="str">
        <f>IF('Run 3'!C23="","",(K92-$K$152)^2)</f>
        <v/>
      </c>
      <c r="Q92" s="140"/>
      <c r="R92" s="140" t="str">
        <f>IF('Run 3'!C23="","",L92*O92)</f>
        <v/>
      </c>
      <c r="S92" s="140"/>
      <c r="T92" s="140"/>
      <c r="U92" s="140"/>
      <c r="V92" s="140"/>
      <c r="W92" s="140"/>
      <c r="X92" s="140"/>
      <c r="Y92" s="140"/>
      <c r="AA92" s="169" t="s">
        <v>82</v>
      </c>
      <c r="AB92" s="170" t="s">
        <v>83</v>
      </c>
      <c r="AC92" s="170" t="s">
        <v>84</v>
      </c>
      <c r="AD92" s="171" t="s">
        <v>85</v>
      </c>
      <c r="AE92" s="157"/>
      <c r="AF92" s="172" t="s">
        <v>86</v>
      </c>
      <c r="AG92" s="173"/>
      <c r="AH92" s="173"/>
      <c r="AI92" s="173"/>
      <c r="AJ92" s="174"/>
    </row>
    <row r="93" spans="1:36" ht="12.75" customHeight="1" x14ac:dyDescent="0.25">
      <c r="A93" s="141"/>
      <c r="B93" s="142" t="str">
        <f>'Run 3'!A24</f>
        <v>B5</v>
      </c>
      <c r="C93" s="160">
        <f>'Exact copy numbers'!C5:D5</f>
        <v>0</v>
      </c>
      <c r="D93" s="144">
        <f>'Run 3'!C24</f>
        <v>0</v>
      </c>
      <c r="E93" s="136"/>
      <c r="F93" s="145"/>
      <c r="G93" s="146" t="e">
        <f t="shared" si="1"/>
        <v>#DIV/0!</v>
      </c>
      <c r="H93" s="147"/>
      <c r="I93" s="157"/>
      <c r="J93" s="135" t="str">
        <f>IF('Run 3'!C24="","",LOG(C93))</f>
        <v/>
      </c>
      <c r="K93" s="136" t="str">
        <f>IF('Run 3'!C24="","",'Run 3'!C24)</f>
        <v/>
      </c>
      <c r="L93" s="137" t="str">
        <f>IF('Run 3'!C24="","",J93-J$152)</f>
        <v/>
      </c>
      <c r="M93" s="138" t="str">
        <f>IF('Run 3'!C24="","",L93*L93)</f>
        <v/>
      </c>
      <c r="N93" s="139"/>
      <c r="O93" s="130" t="str">
        <f>IF('Run 3'!C24="","",K93-$K$152)</f>
        <v/>
      </c>
      <c r="P93" s="140" t="str">
        <f>IF('Run 3'!C24="","",(K93-$K$152)^2)</f>
        <v/>
      </c>
      <c r="Q93" s="140"/>
      <c r="R93" s="140" t="str">
        <f>IF('Run 3'!C24="","",L93*O93)</f>
        <v/>
      </c>
      <c r="S93" s="140"/>
      <c r="T93" s="140"/>
      <c r="U93" s="140"/>
      <c r="V93" s="140"/>
      <c r="W93" s="140"/>
      <c r="X93" s="140"/>
      <c r="Y93" s="140"/>
      <c r="AA93" s="175" t="s">
        <v>87</v>
      </c>
      <c r="AB93" s="126">
        <v>0.05</v>
      </c>
      <c r="AC93" s="176">
        <v>0.05</v>
      </c>
      <c r="AD93" s="177" t="s">
        <v>87</v>
      </c>
      <c r="AE93" s="157"/>
      <c r="AF93" s="178" t="s">
        <v>88</v>
      </c>
      <c r="AG93" s="156"/>
      <c r="AH93" s="156"/>
      <c r="AI93" s="156"/>
      <c r="AJ93" s="179"/>
    </row>
    <row r="94" spans="1:36" ht="20.25" customHeight="1" x14ac:dyDescent="0.25">
      <c r="A94" s="141"/>
      <c r="B94" s="148" t="str">
        <f>'Run 3'!A25</f>
        <v>B6</v>
      </c>
      <c r="C94" s="161">
        <f>'Exact copy numbers'!C5:D5</f>
        <v>0</v>
      </c>
      <c r="D94" s="150">
        <f>'Run 3'!C25</f>
        <v>0</v>
      </c>
      <c r="E94" s="151"/>
      <c r="F94" s="152"/>
      <c r="G94" s="153" t="e">
        <f t="shared" si="1"/>
        <v>#DIV/0!</v>
      </c>
      <c r="H94" s="154"/>
      <c r="I94" s="157"/>
      <c r="J94" s="135" t="str">
        <f>IF('Run 3'!C25="","",LOG(C94))</f>
        <v/>
      </c>
      <c r="K94" s="136" t="str">
        <f>IF('Run 3'!C25="","",'Run 3'!C25)</f>
        <v/>
      </c>
      <c r="L94" s="137" t="str">
        <f>IF('Run 3'!C25="","",J94-J$152)</f>
        <v/>
      </c>
      <c r="M94" s="138" t="str">
        <f>IF('Run 3'!C25="","",L94*L94)</f>
        <v/>
      </c>
      <c r="N94" s="139"/>
      <c r="O94" s="130" t="str">
        <f>IF('Run 3'!C25="","",K94-$K$152)</f>
        <v/>
      </c>
      <c r="P94" s="140" t="str">
        <f>IF('Run 3'!C25="","",(K94-$K$152)^2)</f>
        <v/>
      </c>
      <c r="Q94" s="140"/>
      <c r="R94" s="140" t="str">
        <f>IF('Run 3'!C25="","",L94*O94)</f>
        <v/>
      </c>
      <c r="S94" s="140"/>
      <c r="T94" s="140"/>
      <c r="U94" s="140"/>
      <c r="V94" s="140"/>
      <c r="W94" s="140"/>
      <c r="X94" s="140"/>
      <c r="Y94" s="140"/>
      <c r="AA94" s="180" t="s">
        <v>89</v>
      </c>
      <c r="AB94" s="141">
        <f>TINV(AB93,AB103-2)</f>
        <v>1.9768109936328579</v>
      </c>
      <c r="AC94" s="181">
        <f>TINV(AC93,AC103-2)</f>
        <v>1.9768109936328579</v>
      </c>
      <c r="AD94" s="182" t="s">
        <v>90</v>
      </c>
      <c r="AE94" s="157"/>
      <c r="AF94" s="178" t="s">
        <v>91</v>
      </c>
      <c r="AG94" s="156"/>
      <c r="AH94" s="156" t="s">
        <v>92</v>
      </c>
      <c r="AI94" s="156"/>
      <c r="AJ94" s="179" t="s">
        <v>93</v>
      </c>
    </row>
    <row r="95" spans="1:36" ht="12.75" customHeight="1" x14ac:dyDescent="0.25">
      <c r="A95" s="141"/>
      <c r="B95" s="127" t="str">
        <f>'Run 3'!A26</f>
        <v>B7</v>
      </c>
      <c r="C95" s="158">
        <f>'Exact copy numbers'!C6:D6</f>
        <v>0</v>
      </c>
      <c r="D95" s="159">
        <f>'Run 3'!C26</f>
        <v>0</v>
      </c>
      <c r="E95" s="130">
        <f>STDEVA(D95:D97)</f>
        <v>0</v>
      </c>
      <c r="F95" s="131">
        <f>AVERAGE(D95:D97)</f>
        <v>0</v>
      </c>
      <c r="G95" s="132" t="e">
        <f t="shared" si="1"/>
        <v>#DIV/0!</v>
      </c>
      <c r="H95" s="133" t="e">
        <f>AVERAGE(G95:G97)</f>
        <v>#DIV/0!</v>
      </c>
      <c r="I95" s="157"/>
      <c r="J95" s="135" t="str">
        <f>IF('Run 3'!C26="","",LOG(C95))</f>
        <v/>
      </c>
      <c r="K95" s="136" t="str">
        <f>IF('Run 3'!C26="","",'Run 3'!C26)</f>
        <v/>
      </c>
      <c r="L95" s="137" t="str">
        <f>IF('Run 3'!C26="","",J95-J$152)</f>
        <v/>
      </c>
      <c r="M95" s="138" t="str">
        <f>IF('Run 3'!C26="","",L95*L95)</f>
        <v/>
      </c>
      <c r="N95" s="139"/>
      <c r="O95" s="130" t="str">
        <f>IF('Run 3'!C26="","",K95-$K$152)</f>
        <v/>
      </c>
      <c r="P95" s="140" t="str">
        <f>IF('Run 3'!C26="","",(K95-$K$152)^2)</f>
        <v/>
      </c>
      <c r="Q95" s="140"/>
      <c r="R95" s="140" t="str">
        <f>IF('Run 3'!C26="","",L95*O95)</f>
        <v/>
      </c>
      <c r="S95" s="140"/>
      <c r="T95" s="140"/>
      <c r="U95" s="140"/>
      <c r="V95" s="140"/>
      <c r="W95" s="140"/>
      <c r="X95" s="140"/>
      <c r="Y95" s="140"/>
      <c r="AA95" s="183"/>
      <c r="AB95" s="141"/>
      <c r="AC95" s="181"/>
      <c r="AD95" s="182"/>
      <c r="AE95" s="157"/>
      <c r="AF95" s="178"/>
      <c r="AG95" s="156"/>
      <c r="AH95" s="156"/>
      <c r="AI95" s="156"/>
      <c r="AJ95" s="179"/>
    </row>
    <row r="96" spans="1:36" ht="19.5" customHeight="1" x14ac:dyDescent="0.25">
      <c r="A96" s="141"/>
      <c r="B96" s="142" t="str">
        <f>'Run 3'!A27</f>
        <v>B8</v>
      </c>
      <c r="C96" s="160">
        <f>'Exact copy numbers'!C6:D6</f>
        <v>0</v>
      </c>
      <c r="D96" s="144">
        <f>'Run 3'!C27</f>
        <v>0</v>
      </c>
      <c r="E96" s="136"/>
      <c r="F96" s="145"/>
      <c r="G96" s="146" t="e">
        <f t="shared" si="1"/>
        <v>#DIV/0!</v>
      </c>
      <c r="H96" s="147"/>
      <c r="I96" s="157"/>
      <c r="J96" s="135" t="str">
        <f>IF('Run 3'!C27="","",LOG(C96))</f>
        <v/>
      </c>
      <c r="K96" s="136" t="str">
        <f>IF('Run 3'!C27="","",'Run 3'!C27)</f>
        <v/>
      </c>
      <c r="L96" s="137" t="str">
        <f>IF('Run 3'!C27="","",J96-J$152)</f>
        <v/>
      </c>
      <c r="M96" s="138" t="str">
        <f>IF('Run 3'!C27="","",L96*L96)</f>
        <v/>
      </c>
      <c r="N96" s="139"/>
      <c r="O96" s="130" t="str">
        <f>IF('Run 3'!C27="","",K96-$K$152)</f>
        <v/>
      </c>
      <c r="P96" s="140" t="str">
        <f>IF('Run 3'!C27="","",(K96-$K$152)^2)</f>
        <v/>
      </c>
      <c r="Q96" s="140"/>
      <c r="R96" s="140" t="str">
        <f>IF('Run 3'!C27="","",L96*O96)</f>
        <v/>
      </c>
      <c r="S96" s="140"/>
      <c r="T96" s="140"/>
      <c r="U96" s="140"/>
      <c r="V96" s="140"/>
      <c r="W96" s="140"/>
      <c r="X96" s="140"/>
      <c r="Y96" s="140"/>
      <c r="AA96" s="180" t="s">
        <v>94</v>
      </c>
      <c r="AB96" s="141" t="e">
        <f>-M5/K5</f>
        <v>#DIV/0!</v>
      </c>
      <c r="AC96" s="181" t="e">
        <f>-M5/K5</f>
        <v>#DIV/0!</v>
      </c>
      <c r="AD96" s="182" t="s">
        <v>95</v>
      </c>
      <c r="AE96" s="157"/>
      <c r="AF96" s="178" t="s">
        <v>96</v>
      </c>
      <c r="AG96" s="156"/>
      <c r="AH96" s="156"/>
      <c r="AI96" s="156"/>
      <c r="AJ96" s="179"/>
    </row>
    <row r="97" spans="1:37" ht="20.25" customHeight="1" x14ac:dyDescent="0.25">
      <c r="A97" s="155"/>
      <c r="B97" s="148" t="str">
        <f>'Run 3'!A28</f>
        <v>B9</v>
      </c>
      <c r="C97" s="161">
        <f>'Exact copy numbers'!C6:D6</f>
        <v>0</v>
      </c>
      <c r="D97" s="150">
        <f>'Run 3'!C28</f>
        <v>0</v>
      </c>
      <c r="E97" s="136"/>
      <c r="F97" s="145"/>
      <c r="G97" s="146" t="e">
        <f t="shared" si="1"/>
        <v>#DIV/0!</v>
      </c>
      <c r="H97" s="147"/>
      <c r="I97" s="157"/>
      <c r="J97" s="135" t="str">
        <f>IF('Run 3'!C28="","",LOG(C97))</f>
        <v/>
      </c>
      <c r="K97" s="136" t="str">
        <f>IF('Run 3'!C28="","",'Run 3'!C28)</f>
        <v/>
      </c>
      <c r="L97" s="137" t="str">
        <f>IF('Run 3'!C28="","",J97-J$152)</f>
        <v/>
      </c>
      <c r="M97" s="138" t="str">
        <f>IF('Run 3'!C28="","",L97*L97)</f>
        <v/>
      </c>
      <c r="N97" s="139"/>
      <c r="O97" s="130" t="str">
        <f>IF('Run 3'!C28="","",K97-$K$152)</f>
        <v/>
      </c>
      <c r="P97" s="140" t="str">
        <f>IF('Run 3'!C28="","",(K97-$K$152)^2)</f>
        <v/>
      </c>
      <c r="Q97" s="140"/>
      <c r="R97" s="140" t="str">
        <f>IF('Run 3'!C28="","",L97*O97)</f>
        <v/>
      </c>
      <c r="S97" s="140"/>
      <c r="T97" s="140"/>
      <c r="U97" s="140"/>
      <c r="V97" s="140"/>
      <c r="W97" s="140"/>
      <c r="X97" s="140"/>
      <c r="Y97" s="140"/>
      <c r="AA97" s="180" t="s">
        <v>97</v>
      </c>
      <c r="AB97" s="184" t="e">
        <f>K152</f>
        <v>#DIV/0!</v>
      </c>
      <c r="AC97" s="185" t="e">
        <f>K152</f>
        <v>#DIV/0!</v>
      </c>
      <c r="AD97" s="182" t="s">
        <v>98</v>
      </c>
      <c r="AE97" s="157"/>
      <c r="AF97" s="178" t="s">
        <v>99</v>
      </c>
      <c r="AG97" s="156"/>
      <c r="AH97" s="156"/>
      <c r="AI97" s="156"/>
      <c r="AJ97" s="179"/>
    </row>
    <row r="98" spans="1:37" ht="20.25" customHeight="1" x14ac:dyDescent="0.25">
      <c r="A98" s="126">
        <v>11</v>
      </c>
      <c r="B98" s="127" t="str">
        <f>'Run 3'!A29</f>
        <v>C1</v>
      </c>
      <c r="C98" s="128">
        <f>'Exact copy numbers'!C4:D4</f>
        <v>0</v>
      </c>
      <c r="D98" s="159">
        <f>'Run 3'!C29</f>
        <v>0</v>
      </c>
      <c r="E98" s="130">
        <f>STDEVA(D98:D100)</f>
        <v>0</v>
      </c>
      <c r="F98" s="131">
        <f>AVERAGE(D98:D100)</f>
        <v>0</v>
      </c>
      <c r="G98" s="132" t="e">
        <f t="shared" si="1"/>
        <v>#DIV/0!</v>
      </c>
      <c r="H98" s="133" t="e">
        <f>AVERAGE(G98:G100)</f>
        <v>#DIV/0!</v>
      </c>
      <c r="I98" s="157"/>
      <c r="J98" s="135" t="str">
        <f>IF('Run 3'!C29="","",LOG(C98))</f>
        <v/>
      </c>
      <c r="K98" s="136" t="str">
        <f>IF('Run 3'!C29="","",'Run 3'!C29)</f>
        <v/>
      </c>
      <c r="L98" s="137" t="str">
        <f>IF('Run 3'!C29="","",J98-J$152)</f>
        <v/>
      </c>
      <c r="M98" s="138" t="str">
        <f>IF('Run 3'!C29="","",L98*L98)</f>
        <v/>
      </c>
      <c r="N98" s="139"/>
      <c r="O98" s="130" t="str">
        <f>IF('Run 3'!C29="","",K98-$K$152)</f>
        <v/>
      </c>
      <c r="P98" s="140" t="str">
        <f>IF('Run 3'!C29="","",(K98-$K$152)^2)</f>
        <v/>
      </c>
      <c r="Q98" s="140"/>
      <c r="R98" s="140" t="str">
        <f>IF('Run 3'!C29="","",L98*O98)</f>
        <v/>
      </c>
      <c r="S98" s="140"/>
      <c r="T98" s="140"/>
      <c r="U98" s="140"/>
      <c r="V98" s="140"/>
      <c r="W98" s="140"/>
      <c r="X98" s="140"/>
      <c r="Y98" s="140"/>
      <c r="AA98" s="186" t="s">
        <v>100</v>
      </c>
      <c r="AB98" s="141" t="e">
        <f>(AB100*AB100)/(AB101*AB101*Q152)</f>
        <v>#DIV/0!</v>
      </c>
      <c r="AC98" s="181">
        <v>0</v>
      </c>
      <c r="AD98" s="182" t="s">
        <v>100</v>
      </c>
      <c r="AE98" s="157"/>
      <c r="AF98" s="178" t="s">
        <v>101</v>
      </c>
      <c r="AG98" s="156"/>
      <c r="AH98" s="156"/>
      <c r="AI98" s="156"/>
      <c r="AJ98" s="179"/>
    </row>
    <row r="99" spans="1:37" ht="22.5" customHeight="1" x14ac:dyDescent="0.25">
      <c r="A99" s="141"/>
      <c r="B99" s="142" t="str">
        <f>'Run 3'!A30</f>
        <v>C2</v>
      </c>
      <c r="C99" s="143">
        <f>'Exact copy numbers'!C4:D4</f>
        <v>0</v>
      </c>
      <c r="D99" s="144">
        <f>'Run 3'!C30</f>
        <v>0</v>
      </c>
      <c r="E99" s="136"/>
      <c r="F99" s="145"/>
      <c r="G99" s="146" t="e">
        <f t="shared" si="1"/>
        <v>#DIV/0!</v>
      </c>
      <c r="H99" s="147"/>
      <c r="I99" s="157"/>
      <c r="J99" s="135" t="str">
        <f>IF('Run 3'!C30="","",LOG(C99))</f>
        <v/>
      </c>
      <c r="K99" s="136" t="str">
        <f>IF('Run 3'!C30="","",'Run 3'!C30)</f>
        <v/>
      </c>
      <c r="L99" s="137" t="str">
        <f>IF('Run 3'!C30="","",J99-J$152)</f>
        <v/>
      </c>
      <c r="M99" s="138" t="str">
        <f>IF('Run 3'!C30="","",L99*L99)</f>
        <v/>
      </c>
      <c r="N99" s="139"/>
      <c r="O99" s="130" t="str">
        <f>IF('Run 3'!C30="","",K99-$K$152)</f>
        <v/>
      </c>
      <c r="P99" s="140" t="str">
        <f>IF('Run 3'!C30="","",(K99-$K$152)^2)</f>
        <v/>
      </c>
      <c r="Q99" s="140"/>
      <c r="R99" s="140" t="str">
        <f>IF('Run 3'!C30="","",L99*O99)</f>
        <v/>
      </c>
      <c r="S99" s="140"/>
      <c r="T99" s="140"/>
      <c r="U99" s="140"/>
      <c r="V99" s="140"/>
      <c r="W99" s="140"/>
      <c r="X99" s="140"/>
      <c r="Y99" s="140"/>
      <c r="AA99" s="180" t="s">
        <v>102</v>
      </c>
      <c r="AB99" s="141" t="e">
        <f>SQRT(W152)</f>
        <v>#DIV/0!</v>
      </c>
      <c r="AC99" s="181" t="e">
        <f>SQRT(W152)</f>
        <v>#DIV/0!</v>
      </c>
      <c r="AD99" s="182" t="s">
        <v>103</v>
      </c>
      <c r="AE99" s="157"/>
      <c r="AF99" s="178" t="s">
        <v>104</v>
      </c>
      <c r="AG99" s="156"/>
      <c r="AH99" s="156" t="s">
        <v>105</v>
      </c>
      <c r="AI99" s="156"/>
      <c r="AJ99" s="179"/>
    </row>
    <row r="100" spans="1:37" ht="22.5" customHeight="1" x14ac:dyDescent="0.25">
      <c r="A100" s="141"/>
      <c r="B100" s="148" t="str">
        <f>'Run 3'!A31</f>
        <v>C3</v>
      </c>
      <c r="C100" s="149">
        <f>'Exact copy numbers'!C4:D4</f>
        <v>0</v>
      </c>
      <c r="D100" s="150">
        <f>'Run 3'!C31</f>
        <v>0</v>
      </c>
      <c r="E100" s="151"/>
      <c r="F100" s="152"/>
      <c r="G100" s="153" t="e">
        <f t="shared" si="1"/>
        <v>#DIV/0!</v>
      </c>
      <c r="H100" s="154"/>
      <c r="I100" s="157"/>
      <c r="J100" s="135" t="str">
        <f>IF('Run 3'!C31="","",LOG(C100))</f>
        <v/>
      </c>
      <c r="K100" s="136" t="str">
        <f>IF('Run 3'!C31="","",'Run 3'!C31)</f>
        <v/>
      </c>
      <c r="L100" s="137" t="str">
        <f>IF('Run 3'!C31="","",J100-J$152)</f>
        <v/>
      </c>
      <c r="M100" s="138" t="str">
        <f>IF('Run 3'!C31="","",L100*L100)</f>
        <v/>
      </c>
      <c r="N100" s="139"/>
      <c r="O100" s="130" t="str">
        <f>IF('Run 3'!C31="","",K100-$K$152)</f>
        <v/>
      </c>
      <c r="P100" s="140" t="str">
        <f>IF('Run 3'!C31="","",(K100-$K$152)^2)</f>
        <v/>
      </c>
      <c r="Q100" s="140"/>
      <c r="R100" s="140" t="str">
        <f>IF('Run 3'!C31="","",L100*O100)</f>
        <v/>
      </c>
      <c r="S100" s="140"/>
      <c r="T100" s="140"/>
      <c r="U100" s="140"/>
      <c r="V100" s="140"/>
      <c r="W100" s="140"/>
      <c r="X100" s="140"/>
      <c r="Y100" s="140"/>
      <c r="AA100" s="180" t="s">
        <v>106</v>
      </c>
      <c r="AB100" s="141" t="e">
        <f>AB94*AB99</f>
        <v>#DIV/0!</v>
      </c>
      <c r="AC100" s="181" t="e">
        <f>AB94*AC99</f>
        <v>#DIV/0!</v>
      </c>
      <c r="AD100" s="182" t="s">
        <v>107</v>
      </c>
      <c r="AE100" s="157"/>
      <c r="AF100" s="178" t="s">
        <v>108</v>
      </c>
      <c r="AG100" s="156"/>
      <c r="AH100" s="156"/>
      <c r="AI100" s="156"/>
      <c r="AJ100" s="179"/>
    </row>
    <row r="101" spans="1:37" ht="24" customHeight="1" x14ac:dyDescent="0.25">
      <c r="A101" s="141"/>
      <c r="B101" s="127" t="str">
        <f>'Run 3'!A32</f>
        <v>C4</v>
      </c>
      <c r="C101" s="128">
        <f>'Exact copy numbers'!C5:D5</f>
        <v>0</v>
      </c>
      <c r="D101" s="159">
        <f>'Run 3'!C32</f>
        <v>0</v>
      </c>
      <c r="E101" s="130">
        <f>STDEVA(D101:D103)</f>
        <v>0</v>
      </c>
      <c r="F101" s="131">
        <f>AVERAGE(D101:D103)</f>
        <v>0</v>
      </c>
      <c r="G101" s="132" t="e">
        <f t="shared" si="1"/>
        <v>#DIV/0!</v>
      </c>
      <c r="H101" s="133" t="e">
        <f>AVERAGE(G101:G103)</f>
        <v>#DIV/0!</v>
      </c>
      <c r="I101" s="157"/>
      <c r="J101" s="135" t="str">
        <f>IF('Run 3'!C32="","",LOG(C101))</f>
        <v/>
      </c>
      <c r="K101" s="136" t="str">
        <f>IF('Run 3'!C32="","",'Run 3'!C32)</f>
        <v/>
      </c>
      <c r="L101" s="137" t="str">
        <f>IF('Run 3'!C32="","",J101-J$152)</f>
        <v/>
      </c>
      <c r="M101" s="138" t="str">
        <f>IF('Run 3'!C32="","",L101*L101)</f>
        <v/>
      </c>
      <c r="N101" s="139"/>
      <c r="O101" s="130" t="str">
        <f>IF('Run 3'!C32="","",K101-$K$152)</f>
        <v/>
      </c>
      <c r="P101" s="140" t="str">
        <f>IF('Run 3'!C32="","",(K101-$K$152)^2)</f>
        <v/>
      </c>
      <c r="Q101" s="140"/>
      <c r="R101" s="140" t="str">
        <f>IF('Run 3'!C32="","",L101*O101)</f>
        <v/>
      </c>
      <c r="S101" s="140"/>
      <c r="T101" s="140"/>
      <c r="U101" s="140"/>
      <c r="V101" s="140"/>
      <c r="W101" s="140"/>
      <c r="X101" s="140"/>
      <c r="Y101" s="140"/>
      <c r="AA101" s="180" t="s">
        <v>109</v>
      </c>
      <c r="AB101" s="141" t="e">
        <f>K5</f>
        <v>#DIV/0!</v>
      </c>
      <c r="AC101" s="181" t="e">
        <f>K5</f>
        <v>#DIV/0!</v>
      </c>
      <c r="AD101" s="182" t="s">
        <v>110</v>
      </c>
      <c r="AE101" s="157"/>
      <c r="AF101" s="178" t="s">
        <v>111</v>
      </c>
      <c r="AG101" s="156"/>
      <c r="AH101" s="156"/>
      <c r="AI101" s="156"/>
      <c r="AJ101" s="179"/>
    </row>
    <row r="102" spans="1:37" ht="19.5" customHeight="1" x14ac:dyDescent="0.25">
      <c r="A102" s="141"/>
      <c r="B102" s="142" t="str">
        <f>'Run 3'!A33</f>
        <v>C5</v>
      </c>
      <c r="C102" s="143">
        <f>'Exact copy numbers'!C5:D5</f>
        <v>0</v>
      </c>
      <c r="D102" s="144">
        <f>'Run 3'!C33</f>
        <v>0</v>
      </c>
      <c r="E102" s="136"/>
      <c r="F102" s="145"/>
      <c r="G102" s="146" t="e">
        <f t="shared" si="1"/>
        <v>#DIV/0!</v>
      </c>
      <c r="H102" s="147"/>
      <c r="I102" s="157"/>
      <c r="J102" s="135" t="str">
        <f>IF('Run 3'!C33="","",LOG(C102))</f>
        <v/>
      </c>
      <c r="K102" s="136" t="str">
        <f>IF('Run 3'!C33="","",'Run 3'!C33)</f>
        <v/>
      </c>
      <c r="L102" s="137" t="str">
        <f>IF('Run 3'!C33="","",J102-J$152)</f>
        <v/>
      </c>
      <c r="M102" s="138" t="str">
        <f>IF('Run 3'!C33="","",L102*L102)</f>
        <v/>
      </c>
      <c r="N102" s="139"/>
      <c r="O102" s="130" t="str">
        <f>IF('Run 3'!C33="","",K102-$K$152)</f>
        <v/>
      </c>
      <c r="P102" s="140" t="str">
        <f>IF('Run 3'!C33="","",(K102-$K$152)^2)</f>
        <v/>
      </c>
      <c r="Q102" s="140"/>
      <c r="R102" s="140" t="str">
        <f>IF('Run 3'!C33="","",L102*O102)</f>
        <v/>
      </c>
      <c r="S102" s="140"/>
      <c r="T102" s="140"/>
      <c r="U102" s="140"/>
      <c r="V102" s="140"/>
      <c r="W102" s="140"/>
      <c r="X102" s="140"/>
      <c r="Y102" s="140"/>
      <c r="AA102" s="187" t="s">
        <v>112</v>
      </c>
      <c r="AB102" s="141">
        <f>Q152</f>
        <v>0</v>
      </c>
      <c r="AC102" s="181">
        <f>Q152</f>
        <v>0</v>
      </c>
      <c r="AD102" s="182" t="s">
        <v>113</v>
      </c>
      <c r="AE102" s="157"/>
      <c r="AF102" s="178" t="s">
        <v>114</v>
      </c>
      <c r="AG102" s="156"/>
      <c r="AH102" s="156"/>
      <c r="AI102" s="156"/>
      <c r="AJ102" s="179"/>
    </row>
    <row r="103" spans="1:37" ht="12.75" customHeight="1" x14ac:dyDescent="0.25">
      <c r="A103" s="141"/>
      <c r="B103" s="148" t="str">
        <f>'Run 3'!A34</f>
        <v>C6</v>
      </c>
      <c r="C103" s="149">
        <f>'Exact copy numbers'!C5:D5</f>
        <v>0</v>
      </c>
      <c r="D103" s="150">
        <f>'Run 3'!C34</f>
        <v>0</v>
      </c>
      <c r="E103" s="151"/>
      <c r="F103" s="152"/>
      <c r="G103" s="153" t="e">
        <f t="shared" si="1"/>
        <v>#DIV/0!</v>
      </c>
      <c r="H103" s="154"/>
      <c r="I103" s="157"/>
      <c r="J103" s="135" t="str">
        <f>IF('Run 3'!C34="","",LOG(C103))</f>
        <v/>
      </c>
      <c r="K103" s="136" t="str">
        <f>IF('Run 3'!C34="","",'Run 3'!C34)</f>
        <v/>
      </c>
      <c r="L103" s="137" t="str">
        <f>IF('Run 3'!C34="","",J103-J$152)</f>
        <v/>
      </c>
      <c r="M103" s="138" t="str">
        <f>IF('Run 3'!C34="","",L103*L103)</f>
        <v/>
      </c>
      <c r="N103" s="139"/>
      <c r="O103" s="130" t="str">
        <f>IF('Run 3'!C34="","",K103-$K$152)</f>
        <v/>
      </c>
      <c r="P103" s="140" t="str">
        <f>IF('Run 3'!C34="","",(K103-$K$152)^2)</f>
        <v/>
      </c>
      <c r="Q103" s="140"/>
      <c r="R103" s="140" t="str">
        <f>IF('Run 3'!C34="","",L103*O103)</f>
        <v/>
      </c>
      <c r="S103" s="140"/>
      <c r="T103" s="140"/>
      <c r="U103" s="140"/>
      <c r="V103" s="140"/>
      <c r="W103" s="140"/>
      <c r="X103" s="140"/>
      <c r="Y103" s="140"/>
      <c r="AA103" s="180" t="s">
        <v>115</v>
      </c>
      <c r="AB103" s="155">
        <f>COUNT($D$8:$D$187)</f>
        <v>144</v>
      </c>
      <c r="AC103" s="155">
        <f>COUNT($D$8:$D$187)</f>
        <v>144</v>
      </c>
      <c r="AD103" s="182" t="s">
        <v>115</v>
      </c>
      <c r="AE103" s="157"/>
      <c r="AF103" s="178" t="s">
        <v>115</v>
      </c>
      <c r="AG103" s="156"/>
      <c r="AH103" s="156"/>
      <c r="AI103" s="156"/>
      <c r="AJ103" s="179"/>
    </row>
    <row r="104" spans="1:37" x14ac:dyDescent="0.25">
      <c r="A104" s="141"/>
      <c r="B104" s="127" t="str">
        <f>'Run 3'!A35</f>
        <v>C7</v>
      </c>
      <c r="C104" s="128">
        <f>'Exact copy numbers'!C6:D6</f>
        <v>0</v>
      </c>
      <c r="D104" s="159">
        <f>'Run 3'!C35</f>
        <v>0</v>
      </c>
      <c r="E104" s="130">
        <f>STDEVA(D104:D106)</f>
        <v>0</v>
      </c>
      <c r="F104" s="131">
        <f>AVERAGE(D104:D106)</f>
        <v>0</v>
      </c>
      <c r="G104" s="132" t="e">
        <f t="shared" si="1"/>
        <v>#DIV/0!</v>
      </c>
      <c r="H104" s="133" t="e">
        <f>AVERAGE(G104:G106)</f>
        <v>#DIV/0!</v>
      </c>
      <c r="I104" s="157"/>
      <c r="J104" s="135" t="str">
        <f>IF('Run 3'!C35="","",LOG(C104))</f>
        <v/>
      </c>
      <c r="K104" s="136" t="str">
        <f>IF('Run 3'!C35="","",'Run 3'!C35)</f>
        <v/>
      </c>
      <c r="L104" s="137" t="str">
        <f>IF('Run 3'!C35="","",J104-J$152)</f>
        <v/>
      </c>
      <c r="M104" s="138" t="str">
        <f>IF('Run 3'!C35="","",L104*L104)</f>
        <v/>
      </c>
      <c r="N104" s="139"/>
      <c r="O104" s="130" t="str">
        <f>IF('Run 3'!C35="","",K104-$K$152)</f>
        <v/>
      </c>
      <c r="P104" s="140" t="str">
        <f>IF('Run 3'!C35="","",(K104-$K$152)^2)</f>
        <v/>
      </c>
      <c r="Q104" s="140"/>
      <c r="R104" s="140" t="str">
        <f>IF('Run 3'!C35="","",L104*O104)</f>
        <v/>
      </c>
      <c r="S104" s="140"/>
      <c r="T104" s="140"/>
      <c r="U104" s="140"/>
      <c r="V104" s="140"/>
      <c r="W104" s="140"/>
      <c r="X104" s="140"/>
      <c r="Y104" s="140"/>
      <c r="AA104" s="188"/>
      <c r="AB104" s="189" t="s">
        <v>83</v>
      </c>
      <c r="AC104" s="190" t="s">
        <v>84</v>
      </c>
      <c r="AD104" s="157"/>
      <c r="AE104" s="157"/>
      <c r="AF104" s="178"/>
      <c r="AG104" s="156"/>
      <c r="AH104" s="156"/>
      <c r="AI104" s="156"/>
      <c r="AJ104" s="179"/>
    </row>
    <row r="105" spans="1:37" ht="22.5" customHeight="1" thickBot="1" x14ac:dyDescent="0.3">
      <c r="A105" s="141"/>
      <c r="B105" s="142" t="str">
        <f>'Run 3'!A36</f>
        <v>C8</v>
      </c>
      <c r="C105" s="143">
        <f>'Exact copy numbers'!C6:D6</f>
        <v>0</v>
      </c>
      <c r="D105" s="144">
        <f>'Run 3'!C36</f>
        <v>0</v>
      </c>
      <c r="E105" s="136"/>
      <c r="F105" s="145"/>
      <c r="G105" s="146" t="e">
        <f t="shared" si="1"/>
        <v>#DIV/0!</v>
      </c>
      <c r="H105" s="147"/>
      <c r="I105" s="157"/>
      <c r="J105" s="135" t="str">
        <f>IF('Run 3'!C36="","",LOG(C105))</f>
        <v/>
      </c>
      <c r="K105" s="136" t="str">
        <f>IF('Run 3'!C36="","",'Run 3'!C36)</f>
        <v/>
      </c>
      <c r="L105" s="137" t="str">
        <f>IF('Run 3'!C36="","",J105-J$152)</f>
        <v/>
      </c>
      <c r="M105" s="138" t="str">
        <f>IF('Run 3'!C36="","",L105*L105)</f>
        <v/>
      </c>
      <c r="N105" s="139"/>
      <c r="O105" s="130" t="str">
        <f>IF('Run 3'!C36="","",K105-$K$152)</f>
        <v/>
      </c>
      <c r="P105" s="140" t="str">
        <f>IF('Run 3'!C36="","",(K105-$K$152)^2)</f>
        <v/>
      </c>
      <c r="Q105" s="140"/>
      <c r="R105" s="140" t="str">
        <f>IF('Run 3'!C36="","",L105*O105)</f>
        <v/>
      </c>
      <c r="S105" s="140"/>
      <c r="T105" s="140"/>
      <c r="U105" s="140"/>
      <c r="V105" s="140"/>
      <c r="W105" s="140"/>
      <c r="X105" s="140"/>
      <c r="Y105" s="140"/>
      <c r="AA105" s="191" t="s">
        <v>116</v>
      </c>
      <c r="AB105" s="192" t="e">
        <f>AB96+(((AB96-AB97)*AB98)-(AB100/AB101)*((((AB96-AB97)^2)/AB102)+((AB103+1)*(1-AB98)/AB103))^0.5)/(1-AB98)</f>
        <v>#DIV/0!</v>
      </c>
      <c r="AC105" s="193" t="e">
        <f>AC96+(((AC96-AC97)*AC98)-(AC100/AC101)*((((AC96-AC97)^2)/AC102)+((AC103+1)*(1-AC98)/AC103))^0.5)/(1-AC98)</f>
        <v>#DIV/0!</v>
      </c>
      <c r="AD105" s="194" t="s">
        <v>117</v>
      </c>
      <c r="AE105" s="157"/>
      <c r="AF105" s="195" t="s">
        <v>118</v>
      </c>
      <c r="AG105" s="196"/>
      <c r="AH105" s="196"/>
      <c r="AI105" s="196"/>
      <c r="AJ105" s="197"/>
    </row>
    <row r="106" spans="1:37" ht="17.399999999999999" x14ac:dyDescent="0.25">
      <c r="A106" s="155"/>
      <c r="B106" s="148" t="str">
        <f>'Run 3'!A37</f>
        <v>C9</v>
      </c>
      <c r="C106" s="149">
        <f>'Exact copy numbers'!C6:D6</f>
        <v>0</v>
      </c>
      <c r="D106" s="150">
        <f>'Run 3'!C37</f>
        <v>0</v>
      </c>
      <c r="E106" s="136"/>
      <c r="F106" s="145"/>
      <c r="G106" s="146" t="e">
        <f t="shared" si="1"/>
        <v>#DIV/0!</v>
      </c>
      <c r="H106" s="147"/>
      <c r="I106" s="157"/>
      <c r="J106" s="135" t="str">
        <f>IF('Run 3'!C37="","",LOG(C106))</f>
        <v/>
      </c>
      <c r="K106" s="136" t="str">
        <f>IF('Run 3'!C37="","",'Run 3'!C37)</f>
        <v/>
      </c>
      <c r="L106" s="137" t="str">
        <f>IF('Run 3'!C37="","",J106-J$152)</f>
        <v/>
      </c>
      <c r="M106" s="138" t="str">
        <f>IF('Run 3'!C37="","",L106*L106)</f>
        <v/>
      </c>
      <c r="N106" s="139"/>
      <c r="O106" s="130" t="str">
        <f>IF('Run 3'!C37="","",K106-$K$152)</f>
        <v/>
      </c>
      <c r="P106" s="140" t="str">
        <f>IF('Run 3'!C37="","",(K106-$K$152)^2)</f>
        <v/>
      </c>
      <c r="Q106" s="140"/>
      <c r="R106" s="140" t="str">
        <f>IF('Run 3'!C37="","",L106*O106)</f>
        <v/>
      </c>
      <c r="S106" s="140"/>
      <c r="T106" s="140"/>
      <c r="U106" s="140"/>
      <c r="V106" s="140"/>
      <c r="W106" s="140"/>
      <c r="X106" s="140"/>
      <c r="Y106" s="140"/>
      <c r="AA106" s="198"/>
      <c r="AB106" s="199"/>
      <c r="AC106" s="200"/>
      <c r="AD106" s="198"/>
      <c r="AE106" s="162"/>
      <c r="AF106" s="162"/>
      <c r="AG106" s="157"/>
      <c r="AH106" s="157"/>
      <c r="AI106" s="157"/>
      <c r="AJ106" s="157"/>
    </row>
    <row r="107" spans="1:37" ht="14.4" x14ac:dyDescent="0.25">
      <c r="A107" s="126">
        <v>12</v>
      </c>
      <c r="B107" s="127" t="str">
        <f>'Run 3'!A38</f>
        <v>D1</v>
      </c>
      <c r="C107" s="158">
        <f>'Exact copy numbers'!C4:D4</f>
        <v>0</v>
      </c>
      <c r="D107" s="159">
        <f>'Run 3'!C38</f>
        <v>0</v>
      </c>
      <c r="E107" s="130">
        <f>STDEVA(D107:D109)</f>
        <v>0</v>
      </c>
      <c r="F107" s="131">
        <f>AVERAGE(D107:D109)</f>
        <v>0</v>
      </c>
      <c r="G107" s="132" t="e">
        <f t="shared" si="1"/>
        <v>#DIV/0!</v>
      </c>
      <c r="H107" s="133" t="e">
        <f>AVERAGE(G107:G109)</f>
        <v>#DIV/0!</v>
      </c>
      <c r="I107" s="157"/>
      <c r="J107" s="135" t="str">
        <f>IF('Run 3'!C38="","",LOG(C107))</f>
        <v/>
      </c>
      <c r="K107" s="136" t="str">
        <f>IF('Run 3'!C38="","",'Run 3'!C38)</f>
        <v/>
      </c>
      <c r="L107" s="137" t="str">
        <f>IF('Run 3'!C38="","",J107-J$152)</f>
        <v/>
      </c>
      <c r="M107" s="138" t="str">
        <f>IF('Run 3'!C38="","",L107*L107)</f>
        <v/>
      </c>
      <c r="N107" s="139"/>
      <c r="O107" s="130" t="str">
        <f>IF('Run 3'!C38="","",K107-$K$152)</f>
        <v/>
      </c>
      <c r="P107" s="140" t="str">
        <f>IF('Run 3'!C38="","",(K107-$K$152)^2)</f>
        <v/>
      </c>
      <c r="Q107" s="140"/>
      <c r="R107" s="140" t="str">
        <f>IF('Run 3'!C38="","",L107*O107)</f>
        <v/>
      </c>
      <c r="S107" s="140"/>
      <c r="T107" s="140"/>
      <c r="U107" s="140"/>
      <c r="V107" s="140"/>
      <c r="W107" s="140"/>
      <c r="X107" s="140"/>
      <c r="Y107" s="140"/>
      <c r="AA107" s="201" t="s">
        <v>119</v>
      </c>
      <c r="AB107" s="201" t="s">
        <v>120</v>
      </c>
      <c r="AC107" s="157"/>
      <c r="AD107" s="157"/>
      <c r="AE107" s="157"/>
      <c r="AF107" s="157"/>
      <c r="AG107" s="157"/>
      <c r="AH107" s="157"/>
      <c r="AI107" s="157"/>
      <c r="AJ107" s="157"/>
    </row>
    <row r="108" spans="1:37" x14ac:dyDescent="0.25">
      <c r="A108" s="141"/>
      <c r="B108" s="142" t="str">
        <f>'Run 3'!A39</f>
        <v>D2</v>
      </c>
      <c r="C108" s="160">
        <f>'Exact copy numbers'!C4:D4</f>
        <v>0</v>
      </c>
      <c r="D108" s="144">
        <f>'Run 3'!C39</f>
        <v>0</v>
      </c>
      <c r="E108" s="136"/>
      <c r="F108" s="145"/>
      <c r="G108" s="146" t="e">
        <f t="shared" si="1"/>
        <v>#DIV/0!</v>
      </c>
      <c r="H108" s="147"/>
      <c r="I108" s="157"/>
      <c r="J108" s="135" t="str">
        <f>IF('Run 3'!C39="","",LOG(C108))</f>
        <v/>
      </c>
      <c r="K108" s="136" t="str">
        <f>IF('Run 3'!C39="","",'Run 3'!C39)</f>
        <v/>
      </c>
      <c r="L108" s="137" t="str">
        <f>IF('Run 3'!C39="","",J108-J$152)</f>
        <v/>
      </c>
      <c r="M108" s="138" t="str">
        <f>IF('Run 3'!C39="","",L108*L108)</f>
        <v/>
      </c>
      <c r="N108" s="139"/>
      <c r="O108" s="130" t="str">
        <f>IF('Run 3'!C39="","",K108-$K$152)</f>
        <v/>
      </c>
      <c r="P108" s="140" t="str">
        <f>IF('Run 3'!C39="","",(K108-$K$152)^2)</f>
        <v/>
      </c>
      <c r="Q108" s="140"/>
      <c r="R108" s="140" t="str">
        <f>IF('Run 3'!C39="","",L108*O108)</f>
        <v/>
      </c>
      <c r="S108" s="140"/>
      <c r="T108" s="140"/>
      <c r="U108" s="140"/>
      <c r="V108" s="140"/>
      <c r="W108" s="140"/>
      <c r="X108" s="140"/>
      <c r="Y108" s="140"/>
      <c r="AA108" s="157"/>
      <c r="AB108" s="157" t="s">
        <v>121</v>
      </c>
      <c r="AC108" s="157"/>
      <c r="AD108" s="157"/>
      <c r="AE108" s="157"/>
      <c r="AF108" s="157"/>
      <c r="AG108" s="157"/>
      <c r="AH108" s="157"/>
      <c r="AI108" s="157"/>
      <c r="AJ108" s="157"/>
    </row>
    <row r="109" spans="1:37" ht="14.4" x14ac:dyDescent="0.25">
      <c r="A109" s="141"/>
      <c r="B109" s="148" t="str">
        <f>'Run 3'!A40</f>
        <v>D3</v>
      </c>
      <c r="C109" s="161">
        <f>'Exact copy numbers'!C4:D4</f>
        <v>0</v>
      </c>
      <c r="D109" s="150">
        <f>'Run 3'!C40</f>
        <v>0</v>
      </c>
      <c r="E109" s="151"/>
      <c r="F109" s="152"/>
      <c r="G109" s="153" t="e">
        <f t="shared" si="1"/>
        <v>#DIV/0!</v>
      </c>
      <c r="H109" s="154"/>
      <c r="I109" s="157"/>
      <c r="J109" s="135" t="str">
        <f>IF('Run 3'!C40="","",LOG(C109))</f>
        <v/>
      </c>
      <c r="K109" s="136" t="str">
        <f>IF('Run 3'!C40="","",'Run 3'!C40)</f>
        <v/>
      </c>
      <c r="L109" s="137" t="str">
        <f>IF('Run 3'!C40="","",J109-J$152)</f>
        <v/>
      </c>
      <c r="M109" s="138" t="str">
        <f>IF('Run 3'!C40="","",L109*L109)</f>
        <v/>
      </c>
      <c r="N109" s="139"/>
      <c r="O109" s="130" t="str">
        <f>IF('Run 3'!C40="","",K109-$K$152)</f>
        <v/>
      </c>
      <c r="P109" s="140" t="str">
        <f>IF('Run 3'!C40="","",(K109-$K$152)^2)</f>
        <v/>
      </c>
      <c r="Q109" s="140"/>
      <c r="R109" s="140" t="str">
        <f>IF('Run 3'!C40="","",L109*O109)</f>
        <v/>
      </c>
      <c r="S109" s="140"/>
      <c r="T109" s="140"/>
      <c r="U109" s="140"/>
      <c r="V109" s="140"/>
      <c r="W109" s="140"/>
      <c r="X109" s="140"/>
      <c r="Y109" s="140"/>
      <c r="AA109" s="157"/>
      <c r="AB109" s="201" t="s">
        <v>122</v>
      </c>
      <c r="AC109" s="157"/>
      <c r="AD109" s="157"/>
      <c r="AE109" s="157"/>
      <c r="AF109" s="157"/>
      <c r="AG109" s="157"/>
      <c r="AH109" s="157"/>
      <c r="AI109" s="157"/>
      <c r="AJ109" s="157"/>
    </row>
    <row r="110" spans="1:37" x14ac:dyDescent="0.25">
      <c r="A110" s="141"/>
      <c r="B110" s="127" t="str">
        <f>'Run 3'!A41</f>
        <v>D4</v>
      </c>
      <c r="C110" s="158">
        <f>'Exact copy numbers'!C5:D5</f>
        <v>0</v>
      </c>
      <c r="D110" s="159">
        <f>'Run 3'!C41</f>
        <v>0</v>
      </c>
      <c r="E110" s="130">
        <f>STDEVA(D110:D112)</f>
        <v>0</v>
      </c>
      <c r="F110" s="131">
        <f>AVERAGE(D110:D112)</f>
        <v>0</v>
      </c>
      <c r="G110" s="132" t="e">
        <f t="shared" si="1"/>
        <v>#DIV/0!</v>
      </c>
      <c r="H110" s="133" t="e">
        <f>AVERAGE(G110:G112)</f>
        <v>#DIV/0!</v>
      </c>
      <c r="I110" s="157"/>
      <c r="J110" s="135" t="str">
        <f>IF('Run 3'!C41="","",LOG(C110))</f>
        <v/>
      </c>
      <c r="K110" s="136" t="str">
        <f>IF('Run 3'!C41="","",'Run 3'!C41)</f>
        <v/>
      </c>
      <c r="L110" s="137" t="str">
        <f>IF('Run 3'!C41="","",J110-J$152)</f>
        <v/>
      </c>
      <c r="M110" s="138" t="str">
        <f>IF('Run 3'!C41="","",L110*L110)</f>
        <v/>
      </c>
      <c r="N110" s="139"/>
      <c r="O110" s="130" t="str">
        <f>IF('Run 3'!C41="","",K110-$K$152)</f>
        <v/>
      </c>
      <c r="P110" s="140" t="str">
        <f>IF('Run 3'!C41="","",(K110-$K$152)^2)</f>
        <v/>
      </c>
      <c r="Q110" s="140"/>
      <c r="R110" s="140" t="str">
        <f>IF('Run 3'!C41="","",L110*O110)</f>
        <v/>
      </c>
      <c r="S110" s="140"/>
      <c r="T110" s="140"/>
      <c r="U110" s="140"/>
      <c r="V110" s="140"/>
      <c r="W110" s="140"/>
      <c r="X110" s="140"/>
      <c r="Y110" s="140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</row>
    <row r="111" spans="1:37" ht="15.6" x14ac:dyDescent="0.25">
      <c r="A111" s="141"/>
      <c r="B111" s="142" t="str">
        <f>'Run 3'!A42</f>
        <v>D5</v>
      </c>
      <c r="C111" s="160">
        <f>'Exact copy numbers'!C5:D5</f>
        <v>0</v>
      </c>
      <c r="D111" s="144">
        <f>'Run 3'!C42</f>
        <v>0</v>
      </c>
      <c r="E111" s="136"/>
      <c r="F111" s="145"/>
      <c r="G111" s="146" t="e">
        <f t="shared" si="1"/>
        <v>#DIV/0!</v>
      </c>
      <c r="H111" s="147"/>
      <c r="I111" s="157"/>
      <c r="J111" s="135" t="str">
        <f>IF('Run 3'!C42="","",LOG(C111))</f>
        <v/>
      </c>
      <c r="K111" s="136" t="str">
        <f>IF('Run 3'!C42="","",'Run 3'!C42)</f>
        <v/>
      </c>
      <c r="L111" s="137" t="str">
        <f>IF('Run 3'!C42="","",J111-J$152)</f>
        <v/>
      </c>
      <c r="M111" s="138" t="str">
        <f>IF('Run 3'!C42="","",L111*L111)</f>
        <v/>
      </c>
      <c r="N111" s="139"/>
      <c r="O111" s="130" t="str">
        <f>IF('Run 3'!C42="","",K111-$K$152)</f>
        <v/>
      </c>
      <c r="P111" s="140" t="str">
        <f>IF('Run 3'!C42="","",(K111-$K$152)^2)</f>
        <v/>
      </c>
      <c r="Q111" s="140"/>
      <c r="R111" s="140" t="str">
        <f>IF('Run 3'!C42="","",L111*O111)</f>
        <v/>
      </c>
      <c r="S111" s="140"/>
      <c r="T111" s="140"/>
      <c r="U111" s="140"/>
      <c r="V111" s="140"/>
      <c r="W111" s="140"/>
      <c r="X111" s="140"/>
      <c r="Y111" s="140"/>
      <c r="AA111" s="167" t="s">
        <v>123</v>
      </c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2"/>
    </row>
    <row r="112" spans="1:37" ht="12.75" customHeight="1" thickBot="1" x14ac:dyDescent="0.3">
      <c r="A112" s="141"/>
      <c r="B112" s="148" t="str">
        <f>'Run 3'!A43</f>
        <v>D6</v>
      </c>
      <c r="C112" s="161">
        <f>'Exact copy numbers'!C5:D5</f>
        <v>0</v>
      </c>
      <c r="D112" s="150">
        <f>'Run 3'!C43</f>
        <v>0</v>
      </c>
      <c r="E112" s="151"/>
      <c r="F112" s="152"/>
      <c r="G112" s="153" t="e">
        <f t="shared" si="1"/>
        <v>#DIV/0!</v>
      </c>
      <c r="H112" s="154"/>
      <c r="I112" s="157"/>
      <c r="J112" s="135" t="str">
        <f>IF('Run 3'!C43="","",LOG(C112))</f>
        <v/>
      </c>
      <c r="K112" s="136" t="str">
        <f>IF('Run 3'!C43="","",'Run 3'!C43)</f>
        <v/>
      </c>
      <c r="L112" s="137" t="str">
        <f>IF('Run 3'!C43="","",J112-J$152)</f>
        <v/>
      </c>
      <c r="M112" s="138" t="str">
        <f>IF('Run 3'!C43="","",L112*L112)</f>
        <v/>
      </c>
      <c r="N112" s="139"/>
      <c r="O112" s="130" t="str">
        <f>IF('Run 3'!C43="","",K112-$K$152)</f>
        <v/>
      </c>
      <c r="P112" s="140" t="str">
        <f>IF('Run 3'!C43="","",(K112-$K$152)^2)</f>
        <v/>
      </c>
      <c r="Q112" s="140"/>
      <c r="R112" s="140" t="str">
        <f>IF('Run 3'!C43="","",L112*O112)</f>
        <v/>
      </c>
      <c r="S112" s="140"/>
      <c r="T112" s="140"/>
      <c r="U112" s="140"/>
      <c r="V112" s="140"/>
      <c r="W112" s="140"/>
      <c r="X112" s="140"/>
      <c r="Y112" s="140"/>
      <c r="AA112" s="157"/>
      <c r="AB112" s="201"/>
      <c r="AC112" s="157"/>
      <c r="AD112" s="157"/>
      <c r="AE112" s="157"/>
      <c r="AF112" s="157"/>
      <c r="AG112" s="157"/>
      <c r="AH112" s="157"/>
      <c r="AI112" s="157"/>
      <c r="AJ112" s="157"/>
    </row>
    <row r="113" spans="1:36" ht="22.5" customHeight="1" thickBot="1" x14ac:dyDescent="0.3">
      <c r="A113" s="141"/>
      <c r="B113" s="127" t="str">
        <f>'Run 3'!A44</f>
        <v>D7</v>
      </c>
      <c r="C113" s="158">
        <f>'Exact copy numbers'!C6:D6</f>
        <v>0</v>
      </c>
      <c r="D113" s="159">
        <f>'Run 3'!C44</f>
        <v>0</v>
      </c>
      <c r="E113" s="130">
        <f>STDEVA(D113:D115)</f>
        <v>0</v>
      </c>
      <c r="F113" s="131">
        <f>AVERAGE(D113:D115)</f>
        <v>0</v>
      </c>
      <c r="G113" s="132" t="e">
        <f t="shared" si="1"/>
        <v>#DIV/0!</v>
      </c>
      <c r="H113" s="133" t="e">
        <f>AVERAGE(G113:G115)</f>
        <v>#DIV/0!</v>
      </c>
      <c r="I113" s="157"/>
      <c r="J113" s="135" t="str">
        <f>IF('Run 3'!C44="","",LOG(C113))</f>
        <v/>
      </c>
      <c r="K113" s="136" t="str">
        <f>IF('Run 3'!C44="","",'Run 3'!C44)</f>
        <v/>
      </c>
      <c r="L113" s="137" t="str">
        <f>IF('Run 3'!C44="","",J113-J$152)</f>
        <v/>
      </c>
      <c r="M113" s="138" t="str">
        <f>IF('Run 3'!C44="","",L113*L113)</f>
        <v/>
      </c>
      <c r="N113" s="139"/>
      <c r="O113" s="130" t="str">
        <f>IF('Run 3'!C44="","",K113-$K$152)</f>
        <v/>
      </c>
      <c r="P113" s="140" t="str">
        <f>IF('Run 3'!C44="","",(K113-$K$152)^2)</f>
        <v/>
      </c>
      <c r="Q113" s="140"/>
      <c r="R113" s="140" t="str">
        <f>IF('Run 3'!C44="","",L113*O113)</f>
        <v/>
      </c>
      <c r="S113" s="140"/>
      <c r="T113" s="140"/>
      <c r="U113" s="140"/>
      <c r="V113" s="140"/>
      <c r="W113" s="140"/>
      <c r="X113" s="140"/>
      <c r="Y113" s="140"/>
      <c r="AA113" s="163" t="s">
        <v>124</v>
      </c>
      <c r="AB113" s="164"/>
      <c r="AC113" s="165"/>
      <c r="AD113" s="166" t="e">
        <f>AB105</f>
        <v>#DIV/0!</v>
      </c>
      <c r="AE113" s="157"/>
      <c r="AF113" s="157"/>
      <c r="AG113" s="157"/>
      <c r="AH113" s="157"/>
      <c r="AI113" s="157"/>
      <c r="AJ113" s="157"/>
    </row>
    <row r="114" spans="1:36" ht="19.5" customHeight="1" x14ac:dyDescent="0.25">
      <c r="A114" s="141"/>
      <c r="B114" s="142" t="str">
        <f>'Run 3'!A45</f>
        <v>D8</v>
      </c>
      <c r="C114" s="160">
        <f>'Exact copy numbers'!C6:D6</f>
        <v>0</v>
      </c>
      <c r="D114" s="144">
        <f>'Run 3'!C45</f>
        <v>0</v>
      </c>
      <c r="E114" s="136"/>
      <c r="F114" s="145"/>
      <c r="G114" s="146" t="e">
        <f t="shared" si="1"/>
        <v>#DIV/0!</v>
      </c>
      <c r="H114" s="147"/>
      <c r="I114" s="157"/>
      <c r="J114" s="135" t="str">
        <f>IF('Run 3'!C45="","",LOG(C114))</f>
        <v/>
      </c>
      <c r="K114" s="136" t="str">
        <f>IF('Run 3'!C45="","",'Run 3'!C45)</f>
        <v/>
      </c>
      <c r="L114" s="137" t="str">
        <f>IF('Run 3'!C45="","",J114-J$152)</f>
        <v/>
      </c>
      <c r="M114" s="138" t="str">
        <f>IF('Run 3'!C45="","",L114*L114)</f>
        <v/>
      </c>
      <c r="N114" s="139"/>
      <c r="O114" s="130" t="str">
        <f>IF('Run 3'!C45="","",K114-$K$152)</f>
        <v/>
      </c>
      <c r="P114" s="140" t="str">
        <f>IF('Run 3'!C45="","",(K114-$K$152)^2)</f>
        <v/>
      </c>
      <c r="Q114" s="140"/>
      <c r="R114" s="140" t="str">
        <f>IF('Run 3'!C45="","",L114*O114)</f>
        <v/>
      </c>
      <c r="S114" s="140"/>
      <c r="T114" s="140"/>
      <c r="U114" s="140"/>
      <c r="V114" s="140"/>
      <c r="W114" s="140"/>
      <c r="X114" s="140"/>
      <c r="Y114" s="140"/>
      <c r="AA114" s="202" t="s">
        <v>125</v>
      </c>
      <c r="AB114" s="157"/>
      <c r="AC114" s="157"/>
      <c r="AD114" s="201" t="e">
        <f>K5*AD113+M5</f>
        <v>#DIV/0!</v>
      </c>
      <c r="AE114" s="157"/>
      <c r="AF114" s="157"/>
      <c r="AG114" s="157"/>
      <c r="AH114" s="157"/>
      <c r="AI114" s="157"/>
      <c r="AJ114" s="157"/>
    </row>
    <row r="115" spans="1:36" ht="12.75" customHeight="1" x14ac:dyDescent="0.25">
      <c r="A115" s="155"/>
      <c r="B115" s="148" t="str">
        <f>'Run 3'!A46</f>
        <v>D9</v>
      </c>
      <c r="C115" s="161">
        <f>'Exact copy numbers'!C6:D6</f>
        <v>0</v>
      </c>
      <c r="D115" s="150">
        <f>'Run 3'!C46</f>
        <v>0</v>
      </c>
      <c r="E115" s="151"/>
      <c r="F115" s="152"/>
      <c r="G115" s="153" t="e">
        <f t="shared" si="1"/>
        <v>#DIV/0!</v>
      </c>
      <c r="H115" s="154"/>
      <c r="I115" s="157"/>
      <c r="J115" s="135" t="str">
        <f>IF('Run 3'!C46="","",LOG(C115))</f>
        <v/>
      </c>
      <c r="K115" s="136" t="str">
        <f>IF('Run 3'!C46="","",'Run 3'!C46)</f>
        <v/>
      </c>
      <c r="L115" s="137" t="str">
        <f>IF('Run 3'!C46="","",J115-J$152)</f>
        <v/>
      </c>
      <c r="M115" s="138" t="str">
        <f>IF('Run 3'!C46="","",L115*L115)</f>
        <v/>
      </c>
      <c r="N115" s="139"/>
      <c r="O115" s="130" t="str">
        <f>IF('Run 3'!C46="","",K115-$K$152)</f>
        <v/>
      </c>
      <c r="P115" s="140" t="str">
        <f>IF('Run 3'!C46="","",(K115-$K$152)^2)</f>
        <v/>
      </c>
      <c r="Q115" s="140"/>
      <c r="R115" s="140" t="str">
        <f>IF('Run 3'!C46="","",L115*O115)</f>
        <v/>
      </c>
      <c r="S115" s="140"/>
      <c r="T115" s="140"/>
      <c r="U115" s="140"/>
      <c r="V115" s="140"/>
      <c r="W115" s="140"/>
      <c r="X115" s="140"/>
      <c r="Y115" s="140"/>
      <c r="AA115" s="202"/>
      <c r="AB115" s="157"/>
      <c r="AC115" s="157"/>
      <c r="AD115" s="203"/>
      <c r="AE115" s="204"/>
      <c r="AF115" s="157"/>
      <c r="AG115" s="162"/>
      <c r="AH115" s="157"/>
      <c r="AI115" s="157"/>
      <c r="AJ115" s="157"/>
    </row>
    <row r="116" spans="1:36" ht="18.75" customHeight="1" x14ac:dyDescent="0.25">
      <c r="A116" s="126">
        <v>13</v>
      </c>
      <c r="B116" s="127" t="str">
        <f>'Run 4'!A11</f>
        <v>A1</v>
      </c>
      <c r="C116" s="128">
        <f>'Exact copy numbers'!C4:D4</f>
        <v>0</v>
      </c>
      <c r="D116" s="159">
        <f>'Run 4'!C11</f>
        <v>0</v>
      </c>
      <c r="E116" s="130">
        <f>STDEVA(D116:D118)</f>
        <v>0</v>
      </c>
      <c r="F116" s="131">
        <f>AVERAGE(D116:D118)</f>
        <v>0</v>
      </c>
      <c r="G116" s="132" t="e">
        <f t="shared" si="1"/>
        <v>#DIV/0!</v>
      </c>
      <c r="H116" s="133" t="e">
        <f>AVERAGE(G116:G118)</f>
        <v>#DIV/0!</v>
      </c>
      <c r="I116" s="157"/>
      <c r="J116" s="135" t="str">
        <f>IF('Run 4'!C11="","",LOG(C116))</f>
        <v/>
      </c>
      <c r="K116" s="136" t="str">
        <f>IF('Run 4'!C11="","",'Run 4'!C11)</f>
        <v/>
      </c>
      <c r="L116" s="137" t="str">
        <f>IF('Run 4'!C11="","",J116-J$152)</f>
        <v/>
      </c>
      <c r="M116" s="138" t="str">
        <f>IF('Run 4'!C11="","",L116*L116)</f>
        <v/>
      </c>
      <c r="N116" s="139"/>
      <c r="O116" s="130" t="str">
        <f>IF('Run 4'!C11="","",K116-$K$152)</f>
        <v/>
      </c>
      <c r="P116" s="140" t="str">
        <f>IF('Run 4'!C11="","",(K116-$K$152)^2)</f>
        <v/>
      </c>
      <c r="Q116" s="140"/>
      <c r="R116" s="140" t="str">
        <f>IF('Run 4'!C11="","",L116*O116)</f>
        <v/>
      </c>
      <c r="S116" s="140"/>
      <c r="T116" s="140"/>
      <c r="U116" s="140"/>
      <c r="V116" s="140"/>
      <c r="W116" s="140"/>
      <c r="X116" s="140"/>
      <c r="Y116" s="140"/>
      <c r="AA116" s="202" t="s">
        <v>126</v>
      </c>
      <c r="AB116" s="205" t="e">
        <f>AB94*Y152</f>
        <v>#DIV/0!</v>
      </c>
      <c r="AC116" s="157"/>
      <c r="AD116" s="202"/>
      <c r="AE116" s="202"/>
      <c r="AF116" s="157"/>
      <c r="AG116" s="157"/>
      <c r="AH116" s="157"/>
      <c r="AI116" s="157"/>
      <c r="AJ116" s="157"/>
    </row>
    <row r="117" spans="1:36" ht="12.75" customHeight="1" x14ac:dyDescent="0.25">
      <c r="A117" s="141"/>
      <c r="B117" s="142" t="str">
        <f>'Run 4'!A12</f>
        <v>A2</v>
      </c>
      <c r="C117" s="143">
        <f>'Exact copy numbers'!C4:D4</f>
        <v>0</v>
      </c>
      <c r="D117" s="144">
        <f>'Run 4'!C12</f>
        <v>0</v>
      </c>
      <c r="E117" s="136"/>
      <c r="F117" s="145"/>
      <c r="G117" s="146" t="e">
        <f t="shared" si="1"/>
        <v>#DIV/0!</v>
      </c>
      <c r="H117" s="147"/>
      <c r="I117" s="157"/>
      <c r="J117" s="135" t="str">
        <f>IF('Run 4'!C12="","",LOG(C117))</f>
        <v/>
      </c>
      <c r="K117" s="136" t="str">
        <f>IF('Run 4'!C12="","",'Run 4'!C12)</f>
        <v/>
      </c>
      <c r="L117" s="137" t="str">
        <f>IF('Run 4'!C12="","",J117-J$152)</f>
        <v/>
      </c>
      <c r="M117" s="138" t="str">
        <f>IF('Run 4'!C12="","",L117*L117)</f>
        <v/>
      </c>
      <c r="N117" s="139"/>
      <c r="O117" s="130" t="str">
        <f>IF('Run 4'!C12="","",K117-$K$152)</f>
        <v/>
      </c>
      <c r="P117" s="140" t="str">
        <f>IF('Run 4'!C12="","",(K117-$K$152)^2)</f>
        <v/>
      </c>
      <c r="Q117" s="140"/>
      <c r="R117" s="140" t="str">
        <f>IF('Run 4'!C12="","",L117*O117)</f>
        <v/>
      </c>
      <c r="S117" s="140"/>
      <c r="T117" s="140"/>
      <c r="U117" s="140"/>
      <c r="V117" s="140"/>
      <c r="W117" s="140"/>
      <c r="X117" s="140"/>
      <c r="Y117" s="140"/>
      <c r="AA117" s="157"/>
      <c r="AB117" s="96" t="s">
        <v>127</v>
      </c>
      <c r="AC117" s="157"/>
      <c r="AD117" s="157"/>
      <c r="AE117" s="157"/>
      <c r="AF117" s="157"/>
      <c r="AG117" s="157"/>
      <c r="AH117" s="157"/>
      <c r="AI117" s="157"/>
      <c r="AJ117" s="157"/>
    </row>
    <row r="118" spans="1:36" ht="12.75" customHeight="1" x14ac:dyDescent="0.25">
      <c r="A118" s="141"/>
      <c r="B118" s="142" t="str">
        <f>'Run 4'!A13</f>
        <v>A3</v>
      </c>
      <c r="C118" s="149">
        <f>'Exact copy numbers'!C4:D4</f>
        <v>0</v>
      </c>
      <c r="D118" s="150">
        <f>'Run 4'!C13</f>
        <v>0</v>
      </c>
      <c r="E118" s="151"/>
      <c r="F118" s="152"/>
      <c r="G118" s="153" t="e">
        <f t="shared" si="1"/>
        <v>#DIV/0!</v>
      </c>
      <c r="H118" s="154"/>
      <c r="I118" s="157"/>
      <c r="J118" s="135" t="str">
        <f>IF('Run 4'!C13="","",LOG(C118))</f>
        <v/>
      </c>
      <c r="K118" s="136" t="str">
        <f>IF('Run 4'!C13="","",'Run 4'!C13)</f>
        <v/>
      </c>
      <c r="L118" s="137" t="str">
        <f>IF('Run 4'!C13="","",J118-J$152)</f>
        <v/>
      </c>
      <c r="M118" s="138" t="str">
        <f>IF('Run 4'!C13="","",L118*L118)</f>
        <v/>
      </c>
      <c r="N118" s="139"/>
      <c r="O118" s="130" t="str">
        <f>IF('Run 4'!C13="","",K118-$K$152)</f>
        <v/>
      </c>
      <c r="P118" s="140" t="str">
        <f>IF('Run 4'!C13="","",(K118-$K$152)^2)</f>
        <v/>
      </c>
      <c r="Q118" s="140"/>
      <c r="R118" s="140" t="str">
        <f>IF('Run 4'!C13="","",L118*O118)</f>
        <v/>
      </c>
      <c r="S118" s="140"/>
      <c r="T118" s="140"/>
      <c r="U118" s="140"/>
      <c r="V118" s="140"/>
      <c r="W118" s="140"/>
      <c r="X118" s="140"/>
      <c r="Y118" s="140"/>
      <c r="AA118" s="202"/>
      <c r="AB118" s="157"/>
      <c r="AC118" s="157"/>
      <c r="AD118" s="157"/>
      <c r="AE118" s="157"/>
      <c r="AF118" s="157"/>
      <c r="AG118" s="157"/>
      <c r="AH118" s="157"/>
      <c r="AI118" s="157"/>
      <c r="AJ118" s="157"/>
    </row>
    <row r="119" spans="1:36" ht="17.25" customHeight="1" x14ac:dyDescent="0.25">
      <c r="A119" s="141"/>
      <c r="B119" s="127" t="str">
        <f>'Run 4'!A14</f>
        <v>A4</v>
      </c>
      <c r="C119" s="128">
        <f>'Exact copy numbers'!C5:D5</f>
        <v>0</v>
      </c>
      <c r="D119" s="159">
        <f>'Run 4'!C14</f>
        <v>0</v>
      </c>
      <c r="E119" s="130">
        <f>STDEVA(D119:D121)</f>
        <v>0</v>
      </c>
      <c r="F119" s="131">
        <f>AVERAGE(D119:D121)</f>
        <v>0</v>
      </c>
      <c r="G119" s="132" t="e">
        <f t="shared" si="1"/>
        <v>#DIV/0!</v>
      </c>
      <c r="H119" s="133" t="e">
        <f>AVERAGE(G119:G121)</f>
        <v>#DIV/0!</v>
      </c>
      <c r="I119" s="157"/>
      <c r="J119" s="135" t="str">
        <f>IF('Run 4'!C14="","",LOG(C119))</f>
        <v/>
      </c>
      <c r="K119" s="136" t="str">
        <f>IF('Run 4'!C14="","",'Run 4'!C14)</f>
        <v/>
      </c>
      <c r="L119" s="137" t="str">
        <f>IF('Run 4'!C14="","",J119-J$152)</f>
        <v/>
      </c>
      <c r="M119" s="138" t="str">
        <f>IF('Run 4'!C14="","",L119*L119)</f>
        <v/>
      </c>
      <c r="N119" s="139"/>
      <c r="O119" s="130" t="str">
        <f>IF('Run 4'!C14="","",K119-$K$152)</f>
        <v/>
      </c>
      <c r="P119" s="140" t="str">
        <f>IF('Run 4'!C14="","",(K119-$K$152)^2)</f>
        <v/>
      </c>
      <c r="Q119" s="140"/>
      <c r="R119" s="140" t="str">
        <f>IF('Run 4'!C14="","",L119*O119)</f>
        <v/>
      </c>
      <c r="S119" s="140"/>
      <c r="T119" s="140"/>
      <c r="U119" s="140"/>
      <c r="V119" s="140"/>
      <c r="W119" s="140"/>
      <c r="X119" s="140"/>
      <c r="Y119" s="140"/>
      <c r="AA119" s="206" t="s">
        <v>128</v>
      </c>
      <c r="AB119" s="205" t="e">
        <f>AD114+AB94*Y152</f>
        <v>#DIV/0!</v>
      </c>
      <c r="AC119" s="157"/>
      <c r="AD119" s="207" t="s">
        <v>129</v>
      </c>
      <c r="AE119" s="157"/>
      <c r="AF119" s="157"/>
      <c r="AG119" s="157"/>
      <c r="AH119" s="157"/>
      <c r="AI119" s="157"/>
      <c r="AJ119" s="157"/>
    </row>
    <row r="120" spans="1:36" ht="18.75" customHeight="1" x14ac:dyDescent="0.25">
      <c r="A120" s="141"/>
      <c r="B120" s="142" t="str">
        <f>'Run 4'!A15</f>
        <v>A5</v>
      </c>
      <c r="C120" s="143">
        <f>'Exact copy numbers'!C5:D5</f>
        <v>0</v>
      </c>
      <c r="D120" s="144">
        <f>'Run 4'!C15</f>
        <v>0</v>
      </c>
      <c r="E120" s="136"/>
      <c r="F120" s="145"/>
      <c r="G120" s="146" t="e">
        <f t="shared" si="1"/>
        <v>#DIV/0!</v>
      </c>
      <c r="H120" s="147"/>
      <c r="I120" s="157"/>
      <c r="J120" s="135" t="str">
        <f>IF('Run 4'!C15="","",LOG(C120))</f>
        <v/>
      </c>
      <c r="K120" s="136" t="str">
        <f>IF('Run 4'!C15="","",'Run 4'!C15)</f>
        <v/>
      </c>
      <c r="L120" s="137" t="str">
        <f>IF('Run 4'!C15="","",J120-J$152)</f>
        <v/>
      </c>
      <c r="M120" s="138" t="str">
        <f>IF('Run 4'!C15="","",L120*L120)</f>
        <v/>
      </c>
      <c r="N120" s="139"/>
      <c r="O120" s="130" t="str">
        <f>IF('Run 4'!C15="","",K120-$K$152)</f>
        <v/>
      </c>
      <c r="P120" s="140" t="str">
        <f>IF('Run 4'!C15="","",(K120-$K$152)^2)</f>
        <v/>
      </c>
      <c r="Q120" s="140"/>
      <c r="R120" s="140" t="str">
        <f>IF('Run 4'!C15="","",L120*O120)</f>
        <v/>
      </c>
      <c r="S120" s="140"/>
      <c r="T120" s="140"/>
      <c r="U120" s="140"/>
      <c r="V120" s="140"/>
      <c r="W120" s="140"/>
      <c r="X120" s="140"/>
      <c r="Y120" s="140"/>
      <c r="AA120" s="157"/>
      <c r="AB120" s="96" t="s">
        <v>130</v>
      </c>
      <c r="AC120" s="157"/>
      <c r="AD120" s="157"/>
      <c r="AE120" s="157"/>
      <c r="AF120" s="157"/>
      <c r="AG120" s="157"/>
      <c r="AH120" s="157"/>
      <c r="AI120" s="157"/>
      <c r="AJ120" s="157"/>
    </row>
    <row r="121" spans="1:36" x14ac:dyDescent="0.25">
      <c r="A121" s="141"/>
      <c r="B121" s="142" t="str">
        <f>'Run 4'!A16</f>
        <v>A6</v>
      </c>
      <c r="C121" s="149">
        <f>'Exact copy numbers'!C5:D5</f>
        <v>0</v>
      </c>
      <c r="D121" s="150">
        <f>'Run 4'!C16</f>
        <v>0</v>
      </c>
      <c r="E121" s="151"/>
      <c r="F121" s="152"/>
      <c r="G121" s="153" t="e">
        <f t="shared" si="1"/>
        <v>#DIV/0!</v>
      </c>
      <c r="H121" s="154"/>
      <c r="I121" s="157"/>
      <c r="J121" s="135" t="str">
        <f>IF('Run 4'!C16="","",LOG(C121))</f>
        <v/>
      </c>
      <c r="K121" s="136" t="str">
        <f>IF('Run 4'!C16="","",'Run 4'!C16)</f>
        <v/>
      </c>
      <c r="L121" s="137" t="str">
        <f>IF('Run 4'!C16="","",J121-J$152)</f>
        <v/>
      </c>
      <c r="M121" s="138" t="str">
        <f>IF('Run 4'!C16="","",L121*L121)</f>
        <v/>
      </c>
      <c r="N121" s="139"/>
      <c r="O121" s="130" t="str">
        <f>IF('Run 4'!C16="","",K121-$K$152)</f>
        <v/>
      </c>
      <c r="P121" s="140" t="str">
        <f>IF('Run 4'!C16="","",(K121-$K$152)^2)</f>
        <v/>
      </c>
      <c r="Q121" s="140"/>
      <c r="R121" s="140" t="str">
        <f>IF('Run 4'!C16="","",L121*O121)</f>
        <v/>
      </c>
      <c r="S121" s="140"/>
      <c r="T121" s="140"/>
      <c r="U121" s="140"/>
      <c r="V121" s="140"/>
      <c r="W121" s="140"/>
      <c r="X121" s="140"/>
      <c r="Y121" s="140"/>
    </row>
    <row r="122" spans="1:36" x14ac:dyDescent="0.25">
      <c r="A122" s="141"/>
      <c r="B122" s="127" t="str">
        <f>'Run 4'!A17</f>
        <v>A7</v>
      </c>
      <c r="C122" s="128">
        <f>'Exact copy numbers'!C6:D6</f>
        <v>0</v>
      </c>
      <c r="D122" s="159">
        <f>'Run 4'!C17</f>
        <v>0</v>
      </c>
      <c r="E122" s="130">
        <f>STDEVA(D122:D124)</f>
        <v>0</v>
      </c>
      <c r="F122" s="131">
        <f>AVERAGE(D122:D124)</f>
        <v>0</v>
      </c>
      <c r="G122" s="132" t="e">
        <f t="shared" si="1"/>
        <v>#DIV/0!</v>
      </c>
      <c r="H122" s="133" t="e">
        <f>AVERAGE(G122:G124)</f>
        <v>#DIV/0!</v>
      </c>
      <c r="I122" s="157"/>
      <c r="J122" s="135" t="str">
        <f>IF('Run 4'!C17="","",LOG(C122))</f>
        <v/>
      </c>
      <c r="K122" s="136" t="str">
        <f>IF('Run 4'!C17="","",'Run 4'!C17)</f>
        <v/>
      </c>
      <c r="L122" s="137" t="str">
        <f>IF('Run 4'!C17="","",J122-J$152)</f>
        <v/>
      </c>
      <c r="M122" s="138" t="str">
        <f>IF('Run 4'!C17="","",L122*L122)</f>
        <v/>
      </c>
      <c r="N122" s="139"/>
      <c r="O122" s="130" t="str">
        <f>IF('Run 4'!C17="","",K122-$K$152)</f>
        <v/>
      </c>
      <c r="P122" s="140" t="str">
        <f>IF('Run 4'!C17="","",(K122-$K$152)^2)</f>
        <v/>
      </c>
      <c r="Q122" s="140"/>
      <c r="R122" s="140" t="str">
        <f>IF('Run 4'!C17="","",L122*O122)</f>
        <v/>
      </c>
      <c r="S122" s="140"/>
      <c r="T122" s="140"/>
      <c r="U122" s="140"/>
      <c r="V122" s="140"/>
      <c r="W122" s="140"/>
      <c r="X122" s="140"/>
      <c r="Y122" s="140"/>
      <c r="AB122" s="89"/>
    </row>
    <row r="123" spans="1:36" x14ac:dyDescent="0.25">
      <c r="A123" s="141"/>
      <c r="B123" s="142" t="str">
        <f>'Run 4'!A18</f>
        <v>A8</v>
      </c>
      <c r="C123" s="143">
        <f>'Exact copy numbers'!C6:D6</f>
        <v>0</v>
      </c>
      <c r="D123" s="144">
        <f>'Run 4'!C18</f>
        <v>0</v>
      </c>
      <c r="E123" s="136"/>
      <c r="F123" s="145"/>
      <c r="G123" s="146" t="e">
        <f t="shared" si="1"/>
        <v>#DIV/0!</v>
      </c>
      <c r="H123" s="147"/>
      <c r="I123" s="157"/>
      <c r="J123" s="135" t="str">
        <f>IF('Run 4'!C18="","",LOG(C123))</f>
        <v/>
      </c>
      <c r="K123" s="136" t="str">
        <f>IF('Run 4'!C18="","",'Run 4'!C18)</f>
        <v/>
      </c>
      <c r="L123" s="137" t="str">
        <f>IF('Run 4'!C18="","",J123-J$152)</f>
        <v/>
      </c>
      <c r="M123" s="138" t="str">
        <f>IF('Run 4'!C18="","",L123*L123)</f>
        <v/>
      </c>
      <c r="N123" s="139"/>
      <c r="O123" s="130" t="str">
        <f>IF('Run 4'!C18="","",K123-$K$152)</f>
        <v/>
      </c>
      <c r="P123" s="140" t="str">
        <f>IF('Run 4'!C18="","",(K123-$K$152)^2)</f>
        <v/>
      </c>
      <c r="Q123" s="140"/>
      <c r="R123" s="140" t="str">
        <f>IF('Run 4'!C18="","",L123*O123)</f>
        <v/>
      </c>
      <c r="S123" s="140"/>
      <c r="T123" s="140"/>
      <c r="U123" s="140"/>
      <c r="V123" s="140"/>
      <c r="W123" s="140"/>
      <c r="X123" s="140"/>
      <c r="Y123" s="140"/>
    </row>
    <row r="124" spans="1:36" x14ac:dyDescent="0.25">
      <c r="A124" s="155"/>
      <c r="B124" s="142" t="str">
        <f>'Run 4'!A19</f>
        <v>A9</v>
      </c>
      <c r="C124" s="149">
        <f>'Exact copy numbers'!C6:D6</f>
        <v>0</v>
      </c>
      <c r="D124" s="150">
        <f>'Run 4'!C19</f>
        <v>0</v>
      </c>
      <c r="E124" s="136"/>
      <c r="F124" s="145"/>
      <c r="G124" s="146" t="e">
        <f t="shared" si="1"/>
        <v>#DIV/0!</v>
      </c>
      <c r="H124" s="147"/>
      <c r="I124" s="157"/>
      <c r="J124" s="135" t="str">
        <f>IF('Run 4'!C19="","",LOG(C124))</f>
        <v/>
      </c>
      <c r="K124" s="136" t="str">
        <f>IF('Run 4'!C19="","",'Run 4'!C19)</f>
        <v/>
      </c>
      <c r="L124" s="137" t="str">
        <f>IF('Run 4'!C19="","",J124-J$152)</f>
        <v/>
      </c>
      <c r="M124" s="138" t="str">
        <f>IF('Run 4'!C19="","",L124*L124)</f>
        <v/>
      </c>
      <c r="N124" s="139"/>
      <c r="O124" s="130" t="str">
        <f>IF('Run 4'!C19="","",K124-$K$152)</f>
        <v/>
      </c>
      <c r="P124" s="140" t="str">
        <f>IF('Run 4'!C19="","",(K124-$K$152)^2)</f>
        <v/>
      </c>
      <c r="Q124" s="140"/>
      <c r="R124" s="140" t="str">
        <f>IF('Run 4'!C19="","",L124*O124)</f>
        <v/>
      </c>
      <c r="S124" s="140"/>
      <c r="T124" s="140"/>
      <c r="U124" s="140"/>
      <c r="V124" s="140"/>
      <c r="W124" s="140"/>
      <c r="X124" s="140"/>
      <c r="Y124" s="140"/>
    </row>
    <row r="125" spans="1:36" x14ac:dyDescent="0.25">
      <c r="A125" s="126">
        <v>14</v>
      </c>
      <c r="B125" s="127" t="str">
        <f>'Run 4'!A20</f>
        <v>B1</v>
      </c>
      <c r="C125" s="128">
        <f>'Exact copy numbers'!C4:D4</f>
        <v>0</v>
      </c>
      <c r="D125" s="159">
        <f>'Run 4'!C20</f>
        <v>0</v>
      </c>
      <c r="E125" s="130">
        <f>STDEVA(D125:D127)</f>
        <v>0</v>
      </c>
      <c r="F125" s="131">
        <f>AVERAGE(D125:D127)</f>
        <v>0</v>
      </c>
      <c r="G125" s="132" t="e">
        <f t="shared" si="1"/>
        <v>#DIV/0!</v>
      </c>
      <c r="H125" s="133" t="e">
        <f>AVERAGE(G125:G127)</f>
        <v>#DIV/0!</v>
      </c>
      <c r="I125" s="157"/>
      <c r="J125" s="135" t="str">
        <f>IF('Run 4'!C20="","",LOG(C125))</f>
        <v/>
      </c>
      <c r="K125" s="136" t="str">
        <f>IF('Run 4'!C20="","",'Run 4'!C20)</f>
        <v/>
      </c>
      <c r="L125" s="137" t="str">
        <f>IF('Run 4'!C20="","",J125-J$152)</f>
        <v/>
      </c>
      <c r="M125" s="138" t="str">
        <f>IF('Run 4'!C20="","",L125*L125)</f>
        <v/>
      </c>
      <c r="N125" s="139"/>
      <c r="O125" s="130" t="str">
        <f>IF('Run 4'!C20="","",K125-$K$152)</f>
        <v/>
      </c>
      <c r="P125" s="140" t="str">
        <f>IF('Run 4'!C20="","",(K125-$K$152)^2)</f>
        <v/>
      </c>
      <c r="Q125" s="140"/>
      <c r="R125" s="140" t="str">
        <f>IF('Run 4'!C20="","",L125*O125)</f>
        <v/>
      </c>
      <c r="S125" s="140"/>
      <c r="T125" s="140"/>
      <c r="U125" s="140"/>
      <c r="V125" s="140"/>
      <c r="W125" s="140"/>
      <c r="X125" s="140"/>
      <c r="Y125" s="140"/>
    </row>
    <row r="126" spans="1:36" x14ac:dyDescent="0.25">
      <c r="A126" s="141"/>
      <c r="B126" s="142" t="str">
        <f>'Run 4'!A21</f>
        <v>B2</v>
      </c>
      <c r="C126" s="143">
        <f>'Exact copy numbers'!C4:D4</f>
        <v>0</v>
      </c>
      <c r="D126" s="144">
        <f>'Run 4'!C21</f>
        <v>0</v>
      </c>
      <c r="E126" s="136"/>
      <c r="F126" s="145"/>
      <c r="G126" s="146" t="e">
        <f t="shared" si="1"/>
        <v>#DIV/0!</v>
      </c>
      <c r="H126" s="147"/>
      <c r="I126" s="157"/>
      <c r="J126" s="135" t="str">
        <f>IF('Run 4'!C21="","",LOG(C126))</f>
        <v/>
      </c>
      <c r="K126" s="136" t="str">
        <f>IF('Run 4'!C21="","",'Run 4'!C21)</f>
        <v/>
      </c>
      <c r="L126" s="137" t="str">
        <f>IF('Run 4'!C21="","",J126-J$152)</f>
        <v/>
      </c>
      <c r="M126" s="138" t="str">
        <f>IF('Run 4'!C21="","",L126*L126)</f>
        <v/>
      </c>
      <c r="N126" s="139"/>
      <c r="O126" s="130" t="str">
        <f>IF('Run 4'!C21="","",K126-$K$152)</f>
        <v/>
      </c>
      <c r="P126" s="140" t="str">
        <f>IF('Run 4'!C21="","",(K126-$K$152)^2)</f>
        <v/>
      </c>
      <c r="Q126" s="140"/>
      <c r="R126" s="140" t="str">
        <f>IF('Run 4'!C21="","",L126*O126)</f>
        <v/>
      </c>
      <c r="S126" s="140"/>
      <c r="T126" s="140"/>
      <c r="U126" s="140"/>
      <c r="V126" s="140"/>
      <c r="W126" s="140"/>
      <c r="X126" s="140"/>
      <c r="Y126" s="140"/>
    </row>
    <row r="127" spans="1:36" x14ac:dyDescent="0.25">
      <c r="A127" s="141"/>
      <c r="B127" s="142" t="str">
        <f>'Run 4'!A22</f>
        <v>B3</v>
      </c>
      <c r="C127" s="149">
        <f>'Exact copy numbers'!C4:D4</f>
        <v>0</v>
      </c>
      <c r="D127" s="150">
        <f>'Run 4'!C22</f>
        <v>0</v>
      </c>
      <c r="E127" s="151"/>
      <c r="F127" s="152"/>
      <c r="G127" s="153" t="e">
        <f t="shared" si="1"/>
        <v>#DIV/0!</v>
      </c>
      <c r="H127" s="154"/>
      <c r="I127" s="157"/>
      <c r="J127" s="135" t="str">
        <f>IF('Run 4'!C22="","",LOG(C127))</f>
        <v/>
      </c>
      <c r="K127" s="136" t="str">
        <f>IF('Run 4'!C22="","",'Run 4'!C22)</f>
        <v/>
      </c>
      <c r="L127" s="137" t="str">
        <f>IF('Run 4'!C22="","",J127-J$152)</f>
        <v/>
      </c>
      <c r="M127" s="138" t="str">
        <f>IF('Run 4'!C22="","",L127*L127)</f>
        <v/>
      </c>
      <c r="N127" s="139"/>
      <c r="O127" s="130" t="str">
        <f>IF('Run 4'!C22="","",K127-$K$152)</f>
        <v/>
      </c>
      <c r="P127" s="140" t="str">
        <f>IF('Run 4'!C22="","",(K127-$K$152)^2)</f>
        <v/>
      </c>
      <c r="Q127" s="140"/>
      <c r="R127" s="140" t="str">
        <f>IF('Run 4'!C22="","",L127*O127)</f>
        <v/>
      </c>
      <c r="S127" s="140"/>
      <c r="T127" s="140"/>
      <c r="U127" s="140"/>
      <c r="V127" s="140"/>
      <c r="W127" s="140"/>
      <c r="X127" s="140"/>
      <c r="Y127" s="140"/>
    </row>
    <row r="128" spans="1:36" x14ac:dyDescent="0.25">
      <c r="A128" s="141"/>
      <c r="B128" s="127" t="str">
        <f>'Run 4'!A23</f>
        <v>B4</v>
      </c>
      <c r="C128" s="128">
        <f>'Exact copy numbers'!C5:D5</f>
        <v>0</v>
      </c>
      <c r="D128" s="159">
        <f>'Run 4'!C23</f>
        <v>0</v>
      </c>
      <c r="E128" s="130">
        <f>STDEVA(D128:D130)</f>
        <v>0</v>
      </c>
      <c r="F128" s="131">
        <f>AVERAGE(D128:D130)</f>
        <v>0</v>
      </c>
      <c r="G128" s="132" t="e">
        <f t="shared" si="1"/>
        <v>#DIV/0!</v>
      </c>
      <c r="H128" s="133" t="e">
        <f>AVERAGE(G128:G130)</f>
        <v>#DIV/0!</v>
      </c>
      <c r="I128" s="157"/>
      <c r="J128" s="135" t="str">
        <f>IF('Run 4'!C23="","",LOG(C128))</f>
        <v/>
      </c>
      <c r="K128" s="136" t="str">
        <f>IF('Run 4'!C23="","",'Run 4'!C23)</f>
        <v/>
      </c>
      <c r="L128" s="137" t="str">
        <f>IF('Run 4'!C23="","",J128-J$152)</f>
        <v/>
      </c>
      <c r="M128" s="138" t="str">
        <f>IF('Run 4'!C23="","",L128*L128)</f>
        <v/>
      </c>
      <c r="N128" s="139"/>
      <c r="O128" s="130" t="str">
        <f>IF('Run 4'!C23="","",K128-$K$152)</f>
        <v/>
      </c>
      <c r="P128" s="140" t="str">
        <f>IF('Run 4'!C23="","",(K128-$K$152)^2)</f>
        <v/>
      </c>
      <c r="Q128" s="140"/>
      <c r="R128" s="140" t="str">
        <f>IF('Run 4'!C23="","",L128*O128)</f>
        <v/>
      </c>
      <c r="S128" s="140"/>
      <c r="T128" s="140"/>
      <c r="U128" s="140"/>
      <c r="V128" s="140"/>
      <c r="W128" s="140"/>
      <c r="X128" s="140"/>
      <c r="Y128" s="140"/>
    </row>
    <row r="129" spans="1:25" x14ac:dyDescent="0.25">
      <c r="A129" s="141"/>
      <c r="B129" s="142" t="str">
        <f>'Run 4'!A24</f>
        <v>B5</v>
      </c>
      <c r="C129" s="143">
        <f>'Exact copy numbers'!C5:D5</f>
        <v>0</v>
      </c>
      <c r="D129" s="144">
        <f>'Run 4'!C24</f>
        <v>0</v>
      </c>
      <c r="E129" s="136"/>
      <c r="F129" s="145"/>
      <c r="G129" s="146" t="e">
        <f t="shared" si="1"/>
        <v>#DIV/0!</v>
      </c>
      <c r="H129" s="147"/>
      <c r="I129" s="157"/>
      <c r="J129" s="135" t="str">
        <f>IF('Run 4'!C24="","",LOG(C129))</f>
        <v/>
      </c>
      <c r="K129" s="136" t="str">
        <f>IF('Run 4'!C24="","",'Run 4'!C24)</f>
        <v/>
      </c>
      <c r="L129" s="137" t="str">
        <f>IF('Run 4'!C24="","",J129-J$152)</f>
        <v/>
      </c>
      <c r="M129" s="138" t="str">
        <f>IF('Run 4'!C24="","",L129*L129)</f>
        <v/>
      </c>
      <c r="N129" s="139"/>
      <c r="O129" s="130" t="str">
        <f>IF('Run 4'!C24="","",K129-$K$152)</f>
        <v/>
      </c>
      <c r="P129" s="140" t="str">
        <f>IF('Run 4'!C24="","",(K129-$K$152)^2)</f>
        <v/>
      </c>
      <c r="Q129" s="140"/>
      <c r="R129" s="140" t="str">
        <f>IF('Run 4'!C24="","",L129*O129)</f>
        <v/>
      </c>
      <c r="S129" s="140"/>
      <c r="T129" s="140"/>
      <c r="U129" s="140"/>
      <c r="V129" s="140"/>
      <c r="W129" s="140"/>
      <c r="X129" s="140"/>
      <c r="Y129" s="140"/>
    </row>
    <row r="130" spans="1:25" x14ac:dyDescent="0.25">
      <c r="A130" s="141"/>
      <c r="B130" s="142" t="str">
        <f>'Run 4'!A25</f>
        <v>B6</v>
      </c>
      <c r="C130" s="149">
        <f>'Exact copy numbers'!C5:D5</f>
        <v>0</v>
      </c>
      <c r="D130" s="150">
        <f>'Run 4'!C25</f>
        <v>0</v>
      </c>
      <c r="E130" s="151"/>
      <c r="F130" s="152"/>
      <c r="G130" s="153" t="e">
        <f t="shared" si="1"/>
        <v>#DIV/0!</v>
      </c>
      <c r="H130" s="154"/>
      <c r="I130" s="157"/>
      <c r="J130" s="135" t="str">
        <f>IF('Run 4'!C25="","",LOG(C130))</f>
        <v/>
      </c>
      <c r="K130" s="136" t="str">
        <f>IF('Run 4'!C25="","",'Run 4'!C25)</f>
        <v/>
      </c>
      <c r="L130" s="137" t="str">
        <f>IF('Run 4'!C25="","",J130-J$152)</f>
        <v/>
      </c>
      <c r="M130" s="138" t="str">
        <f>IF('Run 4'!C25="","",L130*L130)</f>
        <v/>
      </c>
      <c r="N130" s="139"/>
      <c r="O130" s="130" t="str">
        <f>IF('Run 4'!C25="","",K130-$K$152)</f>
        <v/>
      </c>
      <c r="P130" s="140" t="str">
        <f>IF('Run 4'!C25="","",(K130-$K$152)^2)</f>
        <v/>
      </c>
      <c r="Q130" s="140"/>
      <c r="R130" s="140" t="str">
        <f>IF('Run 4'!C25="","",L130*O130)</f>
        <v/>
      </c>
      <c r="S130" s="140"/>
      <c r="T130" s="140"/>
      <c r="U130" s="140"/>
      <c r="V130" s="140"/>
      <c r="W130" s="140"/>
      <c r="X130" s="140"/>
      <c r="Y130" s="140"/>
    </row>
    <row r="131" spans="1:25" x14ac:dyDescent="0.25">
      <c r="A131" s="141"/>
      <c r="B131" s="127" t="str">
        <f>'Run 4'!A26</f>
        <v>B7</v>
      </c>
      <c r="C131" s="128">
        <f>'Exact copy numbers'!C6:D6</f>
        <v>0</v>
      </c>
      <c r="D131" s="159">
        <f>'Run 4'!C26</f>
        <v>0</v>
      </c>
      <c r="E131" s="130">
        <f>STDEVA(D131:D133)</f>
        <v>0</v>
      </c>
      <c r="F131" s="131">
        <f>AVERAGE(D131:D133)</f>
        <v>0</v>
      </c>
      <c r="G131" s="132" t="e">
        <f t="shared" si="1"/>
        <v>#DIV/0!</v>
      </c>
      <c r="H131" s="133" t="e">
        <f>AVERAGE(G131:G133)</f>
        <v>#DIV/0!</v>
      </c>
      <c r="I131" s="157"/>
      <c r="J131" s="135" t="str">
        <f>IF('Run 4'!C26="","",LOG(C131))</f>
        <v/>
      </c>
      <c r="K131" s="136" t="str">
        <f>IF('Run 4'!C26="","",'Run 4'!C26)</f>
        <v/>
      </c>
      <c r="L131" s="137" t="str">
        <f>IF('Run 4'!C26="","",J131-J$152)</f>
        <v/>
      </c>
      <c r="M131" s="138" t="str">
        <f>IF('Run 4'!C26="","",L131*L131)</f>
        <v/>
      </c>
      <c r="N131" s="139"/>
      <c r="O131" s="130" t="str">
        <f>IF('Run 4'!C26="","",K131-$K$152)</f>
        <v/>
      </c>
      <c r="P131" s="140" t="str">
        <f>IF('Run 4'!C26="","",(K131-$K$152)^2)</f>
        <v/>
      </c>
      <c r="Q131" s="140"/>
      <c r="R131" s="140" t="str">
        <f>IF('Run 4'!C26="","",L131*O131)</f>
        <v/>
      </c>
      <c r="S131" s="140"/>
      <c r="T131" s="140"/>
      <c r="U131" s="140"/>
      <c r="V131" s="140"/>
      <c r="W131" s="140"/>
      <c r="X131" s="140"/>
      <c r="Y131" s="140"/>
    </row>
    <row r="132" spans="1:25" x14ac:dyDescent="0.25">
      <c r="A132" s="141"/>
      <c r="B132" s="142" t="str">
        <f>'Run 4'!A27</f>
        <v>B8</v>
      </c>
      <c r="C132" s="143">
        <f>'Exact copy numbers'!C6:D6</f>
        <v>0</v>
      </c>
      <c r="D132" s="144">
        <f>'Run 4'!C27</f>
        <v>0</v>
      </c>
      <c r="E132" s="136"/>
      <c r="F132" s="145"/>
      <c r="G132" s="146" t="e">
        <f t="shared" si="1"/>
        <v>#DIV/0!</v>
      </c>
      <c r="H132" s="147"/>
      <c r="I132" s="157"/>
      <c r="J132" s="135" t="str">
        <f>IF('Run 4'!C27="","",LOG(C132))</f>
        <v/>
      </c>
      <c r="K132" s="136" t="str">
        <f>IF('Run 4'!C27="","",'Run 4'!C27)</f>
        <v/>
      </c>
      <c r="L132" s="137" t="str">
        <f>IF('Run 4'!C27="","",J132-J$152)</f>
        <v/>
      </c>
      <c r="M132" s="138" t="str">
        <f>IF('Run 4'!C27="","",L132*L132)</f>
        <v/>
      </c>
      <c r="N132" s="139"/>
      <c r="O132" s="130" t="str">
        <f>IF('Run 4'!C27="","",K132-$K$152)</f>
        <v/>
      </c>
      <c r="P132" s="140" t="str">
        <f>IF('Run 4'!C27="","",(K132-$K$152)^2)</f>
        <v/>
      </c>
      <c r="Q132" s="140"/>
      <c r="R132" s="140" t="str">
        <f>IF('Run 4'!C27="","",L132*O132)</f>
        <v/>
      </c>
      <c r="S132" s="140"/>
      <c r="T132" s="140"/>
      <c r="U132" s="140"/>
      <c r="V132" s="140"/>
      <c r="W132" s="140"/>
      <c r="X132" s="140"/>
      <c r="Y132" s="140"/>
    </row>
    <row r="133" spans="1:25" x14ac:dyDescent="0.25">
      <c r="A133" s="155"/>
      <c r="B133" s="142" t="str">
        <f>'Run 4'!A28</f>
        <v>B9</v>
      </c>
      <c r="C133" s="149">
        <f>'Exact copy numbers'!C6:D6</f>
        <v>0</v>
      </c>
      <c r="D133" s="150">
        <f>'Run 4'!C28</f>
        <v>0</v>
      </c>
      <c r="E133" s="136"/>
      <c r="F133" s="145"/>
      <c r="G133" s="146" t="e">
        <f t="shared" si="1"/>
        <v>#DIV/0!</v>
      </c>
      <c r="H133" s="147"/>
      <c r="I133" s="157"/>
      <c r="J133" s="135" t="str">
        <f>IF('Run 4'!C28="","",LOG(C133))</f>
        <v/>
      </c>
      <c r="K133" s="136" t="str">
        <f>IF('Run 4'!C28="","",'Run 4'!C28)</f>
        <v/>
      </c>
      <c r="L133" s="137" t="str">
        <f>IF('Run 4'!C28="","",J133-J$152)</f>
        <v/>
      </c>
      <c r="M133" s="138" t="str">
        <f>IF('Run 4'!C28="","",L133*L133)</f>
        <v/>
      </c>
      <c r="N133" s="139"/>
      <c r="O133" s="130" t="str">
        <f>IF('Run 4'!C28="","",K133-$K$152)</f>
        <v/>
      </c>
      <c r="P133" s="140" t="str">
        <f>IF('Run 4'!C28="","",(K133-$K$152)^2)</f>
        <v/>
      </c>
      <c r="Q133" s="140"/>
      <c r="R133" s="140" t="str">
        <f>IF('Run 4'!C28="","",L133*O133)</f>
        <v/>
      </c>
      <c r="S133" s="140"/>
      <c r="T133" s="140"/>
      <c r="U133" s="140"/>
      <c r="V133" s="140"/>
      <c r="W133" s="140"/>
      <c r="X133" s="140"/>
      <c r="Y133" s="140"/>
    </row>
    <row r="134" spans="1:25" x14ac:dyDescent="0.25">
      <c r="A134" s="126">
        <v>15</v>
      </c>
      <c r="B134" s="127" t="str">
        <f>'Run 4'!A29</f>
        <v>C1</v>
      </c>
      <c r="C134" s="128">
        <f>'Exact copy numbers'!C4:D4</f>
        <v>0</v>
      </c>
      <c r="D134" s="159">
        <f>'Run 4'!C29</f>
        <v>0</v>
      </c>
      <c r="E134" s="130">
        <f>STDEVA(D134:D136)</f>
        <v>0</v>
      </c>
      <c r="F134" s="131">
        <f>AVERAGE(D134:D136)</f>
        <v>0</v>
      </c>
      <c r="G134" s="132" t="e">
        <f t="shared" si="1"/>
        <v>#DIV/0!</v>
      </c>
      <c r="H134" s="133" t="e">
        <f>AVERAGE(G134:G136)</f>
        <v>#DIV/0!</v>
      </c>
      <c r="I134" s="157"/>
      <c r="J134" s="135" t="str">
        <f>IF('Run 4'!C29="","",LOG(C134))</f>
        <v/>
      </c>
      <c r="K134" s="136" t="str">
        <f>IF('Run 4'!C29="","",'Run 4'!C29)</f>
        <v/>
      </c>
      <c r="L134" s="137" t="str">
        <f>IF('Run 4'!C29="","",J134-J$152)</f>
        <v/>
      </c>
      <c r="M134" s="138" t="str">
        <f>IF('Run 4'!C29="","",L134*L134)</f>
        <v/>
      </c>
      <c r="N134" s="139"/>
      <c r="O134" s="130" t="str">
        <f>IF('Run 4'!C29="","",K134-$K$152)</f>
        <v/>
      </c>
      <c r="P134" s="140" t="str">
        <f>IF('Run 4'!C29="","",(K134-$K$152)^2)</f>
        <v/>
      </c>
      <c r="Q134" s="140"/>
      <c r="R134" s="140" t="str">
        <f>IF('Run 4'!C29="","",L134*O134)</f>
        <v/>
      </c>
      <c r="S134" s="140"/>
      <c r="T134" s="140"/>
      <c r="U134" s="140"/>
      <c r="V134" s="140"/>
      <c r="W134" s="140"/>
      <c r="X134" s="140"/>
      <c r="Y134" s="140"/>
    </row>
    <row r="135" spans="1:25" x14ac:dyDescent="0.25">
      <c r="A135" s="141"/>
      <c r="B135" s="142" t="str">
        <f>'Run 4'!A30</f>
        <v>C2</v>
      </c>
      <c r="C135" s="143">
        <f>'Exact copy numbers'!C4:D4</f>
        <v>0</v>
      </c>
      <c r="D135" s="144">
        <f>'Run 4'!C30</f>
        <v>0</v>
      </c>
      <c r="E135" s="136"/>
      <c r="F135" s="145"/>
      <c r="G135" s="146" t="e">
        <f t="shared" si="1"/>
        <v>#DIV/0!</v>
      </c>
      <c r="H135" s="147"/>
      <c r="I135" s="157"/>
      <c r="J135" s="135" t="str">
        <f>IF('Run 4'!C30="","",LOG(C135))</f>
        <v/>
      </c>
      <c r="K135" s="136" t="str">
        <f>IF('Run 4'!C30="","",'Run 4'!C30)</f>
        <v/>
      </c>
      <c r="L135" s="137" t="str">
        <f>IF('Run 4'!C30="","",J135-J$152)</f>
        <v/>
      </c>
      <c r="M135" s="138" t="str">
        <f>IF('Run 4'!C30="","",L135*L135)</f>
        <v/>
      </c>
      <c r="N135" s="139"/>
      <c r="O135" s="130" t="str">
        <f>IF('Run 4'!C30="","",K135-$K$152)</f>
        <v/>
      </c>
      <c r="P135" s="140" t="str">
        <f>IF('Run 4'!C30="","",(K135-$K$152)^2)</f>
        <v/>
      </c>
      <c r="Q135" s="140"/>
      <c r="R135" s="140" t="str">
        <f>IF('Run 4'!C30="","",L135*O135)</f>
        <v/>
      </c>
      <c r="S135" s="140"/>
      <c r="T135" s="140"/>
      <c r="U135" s="140"/>
      <c r="V135" s="140"/>
      <c r="W135" s="140"/>
      <c r="X135" s="140"/>
      <c r="Y135" s="140"/>
    </row>
    <row r="136" spans="1:25" x14ac:dyDescent="0.25">
      <c r="A136" s="141"/>
      <c r="B136" s="142" t="str">
        <f>'Run 4'!A31</f>
        <v>C3</v>
      </c>
      <c r="C136" s="149">
        <f>'Exact copy numbers'!C4:D4</f>
        <v>0</v>
      </c>
      <c r="D136" s="150">
        <f>'Run 4'!C31</f>
        <v>0</v>
      </c>
      <c r="E136" s="151"/>
      <c r="F136" s="152"/>
      <c r="G136" s="153" t="e">
        <f t="shared" ref="G136:G151" si="2">POWER(10,$K$5*D136+$M$5)</f>
        <v>#DIV/0!</v>
      </c>
      <c r="H136" s="154"/>
      <c r="I136" s="157"/>
      <c r="J136" s="135" t="str">
        <f>IF('Run 4'!C31="","",LOG(C136))</f>
        <v/>
      </c>
      <c r="K136" s="136" t="str">
        <f>IF('Run 4'!C31="","",'Run 4'!C31)</f>
        <v/>
      </c>
      <c r="L136" s="137" t="str">
        <f>IF('Run 4'!C31="","",J136-J$152)</f>
        <v/>
      </c>
      <c r="M136" s="138" t="str">
        <f>IF('Run 4'!C31="","",L136*L136)</f>
        <v/>
      </c>
      <c r="N136" s="139"/>
      <c r="O136" s="130" t="str">
        <f>IF('Run 4'!C31="","",K136-$K$152)</f>
        <v/>
      </c>
      <c r="P136" s="140" t="str">
        <f>IF('Run 4'!C31="","",(K136-$K$152)^2)</f>
        <v/>
      </c>
      <c r="Q136" s="140"/>
      <c r="R136" s="140" t="str">
        <f>IF('Run 4'!C31="","",L136*O136)</f>
        <v/>
      </c>
      <c r="S136" s="140"/>
      <c r="T136" s="140"/>
      <c r="U136" s="140"/>
      <c r="V136" s="140"/>
      <c r="W136" s="140"/>
      <c r="X136" s="140"/>
      <c r="Y136" s="140"/>
    </row>
    <row r="137" spans="1:25" x14ac:dyDescent="0.25">
      <c r="A137" s="141"/>
      <c r="B137" s="127" t="str">
        <f>'Run 4'!A32</f>
        <v>C4</v>
      </c>
      <c r="C137" s="128">
        <f>'Exact copy numbers'!C5:D5</f>
        <v>0</v>
      </c>
      <c r="D137" s="159">
        <f>'Run 4'!C32</f>
        <v>0</v>
      </c>
      <c r="E137" s="130">
        <f>STDEVA(D137:D139)</f>
        <v>0</v>
      </c>
      <c r="F137" s="131">
        <f>AVERAGE(D137:D139)</f>
        <v>0</v>
      </c>
      <c r="G137" s="132" t="e">
        <f t="shared" si="2"/>
        <v>#DIV/0!</v>
      </c>
      <c r="H137" s="133" t="e">
        <f>AVERAGE(G137:G139)</f>
        <v>#DIV/0!</v>
      </c>
      <c r="I137" s="157"/>
      <c r="J137" s="135" t="str">
        <f>IF('Run 4'!C32="","",LOG(C137))</f>
        <v/>
      </c>
      <c r="K137" s="136" t="str">
        <f>IF('Run 4'!C32="","",'Run 4'!C32)</f>
        <v/>
      </c>
      <c r="L137" s="137" t="str">
        <f>IF('Run 4'!C32="","",J137-J$152)</f>
        <v/>
      </c>
      <c r="M137" s="138" t="str">
        <f>IF('Run 4'!C32="","",L137*L137)</f>
        <v/>
      </c>
      <c r="N137" s="139"/>
      <c r="O137" s="130" t="str">
        <f>IF('Run 4'!C32="","",K137-$K$152)</f>
        <v/>
      </c>
      <c r="P137" s="140" t="str">
        <f>IF('Run 4'!C32="","",(K137-$K$152)^2)</f>
        <v/>
      </c>
      <c r="Q137" s="140"/>
      <c r="R137" s="140" t="str">
        <f>IF('Run 4'!C32="","",L137*O137)</f>
        <v/>
      </c>
      <c r="S137" s="140"/>
      <c r="T137" s="140"/>
      <c r="U137" s="140"/>
      <c r="V137" s="140"/>
      <c r="W137" s="140"/>
      <c r="X137" s="140"/>
      <c r="Y137" s="140"/>
    </row>
    <row r="138" spans="1:25" x14ac:dyDescent="0.25">
      <c r="A138" s="141"/>
      <c r="B138" s="142" t="str">
        <f>'Run 4'!A33</f>
        <v>C5</v>
      </c>
      <c r="C138" s="143">
        <f>'Exact copy numbers'!C5:D5</f>
        <v>0</v>
      </c>
      <c r="D138" s="144">
        <f>'Run 4'!C33</f>
        <v>0</v>
      </c>
      <c r="E138" s="136"/>
      <c r="F138" s="145"/>
      <c r="G138" s="146" t="e">
        <f t="shared" si="2"/>
        <v>#DIV/0!</v>
      </c>
      <c r="H138" s="147"/>
      <c r="I138" s="157"/>
      <c r="J138" s="135" t="str">
        <f>IF('Run 4'!C33="","",LOG(C138))</f>
        <v/>
      </c>
      <c r="K138" s="136" t="str">
        <f>IF('Run 4'!C33="","",'Run 4'!C33)</f>
        <v/>
      </c>
      <c r="L138" s="137" t="str">
        <f>IF('Run 4'!C33="","",J138-J$152)</f>
        <v/>
      </c>
      <c r="M138" s="138" t="str">
        <f>IF('Run 4'!C33="","",L138*L138)</f>
        <v/>
      </c>
      <c r="N138" s="139"/>
      <c r="O138" s="130" t="str">
        <f>IF('Run 4'!C33="","",K138-$K$152)</f>
        <v/>
      </c>
      <c r="P138" s="140" t="str">
        <f>IF('Run 4'!C33="","",(K138-$K$152)^2)</f>
        <v/>
      </c>
      <c r="Q138" s="140"/>
      <c r="R138" s="140" t="str">
        <f>IF('Run 4'!C33="","",L138*O138)</f>
        <v/>
      </c>
      <c r="S138" s="140"/>
      <c r="T138" s="140"/>
      <c r="U138" s="140"/>
      <c r="V138" s="140"/>
      <c r="W138" s="140"/>
      <c r="X138" s="140"/>
      <c r="Y138" s="140"/>
    </row>
    <row r="139" spans="1:25" x14ac:dyDescent="0.25">
      <c r="A139" s="141"/>
      <c r="B139" s="142" t="str">
        <f>'Run 4'!A34</f>
        <v>C6</v>
      </c>
      <c r="C139" s="149">
        <f>'Exact copy numbers'!C5:D5</f>
        <v>0</v>
      </c>
      <c r="D139" s="150">
        <f>'Run 4'!C34</f>
        <v>0</v>
      </c>
      <c r="E139" s="151"/>
      <c r="F139" s="152"/>
      <c r="G139" s="153" t="e">
        <f t="shared" si="2"/>
        <v>#DIV/0!</v>
      </c>
      <c r="H139" s="154"/>
      <c r="I139" s="157"/>
      <c r="J139" s="135" t="str">
        <f>IF('Run 4'!C34="","",LOG(C139))</f>
        <v/>
      </c>
      <c r="K139" s="136" t="str">
        <f>IF('Run 4'!C34="","",'Run 4'!C34)</f>
        <v/>
      </c>
      <c r="L139" s="137" t="str">
        <f>IF('Run 4'!C34="","",J139-J$152)</f>
        <v/>
      </c>
      <c r="M139" s="138" t="str">
        <f>IF('Run 4'!C34="","",L139*L139)</f>
        <v/>
      </c>
      <c r="N139" s="139"/>
      <c r="O139" s="130" t="str">
        <f>IF('Run 4'!C34="","",K139-$K$152)</f>
        <v/>
      </c>
      <c r="P139" s="140" t="str">
        <f>IF('Run 4'!C34="","",(K139-$K$152)^2)</f>
        <v/>
      </c>
      <c r="Q139" s="140"/>
      <c r="R139" s="140" t="str">
        <f>IF('Run 4'!C34="","",L139*O139)</f>
        <v/>
      </c>
      <c r="S139" s="140"/>
      <c r="T139" s="140"/>
      <c r="U139" s="140"/>
      <c r="V139" s="140"/>
      <c r="W139" s="140"/>
      <c r="X139" s="140"/>
      <c r="Y139" s="140"/>
    </row>
    <row r="140" spans="1:25" x14ac:dyDescent="0.25">
      <c r="A140" s="141"/>
      <c r="B140" s="127" t="str">
        <f>'Run 4'!A35</f>
        <v>C7</v>
      </c>
      <c r="C140" s="128">
        <f>'Exact copy numbers'!C6:D6</f>
        <v>0</v>
      </c>
      <c r="D140" s="159">
        <f>'Run 4'!C35</f>
        <v>0</v>
      </c>
      <c r="E140" s="130">
        <f>STDEVA(D140:D142)</f>
        <v>0</v>
      </c>
      <c r="F140" s="131">
        <f>AVERAGE(D140:D142)</f>
        <v>0</v>
      </c>
      <c r="G140" s="132" t="e">
        <f t="shared" si="2"/>
        <v>#DIV/0!</v>
      </c>
      <c r="H140" s="133" t="e">
        <f>AVERAGE(G140:G142)</f>
        <v>#DIV/0!</v>
      </c>
      <c r="I140" s="157"/>
      <c r="J140" s="135" t="str">
        <f>IF('Run 4'!C35="","",LOG(C140))</f>
        <v/>
      </c>
      <c r="K140" s="136" t="str">
        <f>IF('Run 4'!C35="","",'Run 4'!C35)</f>
        <v/>
      </c>
      <c r="L140" s="137" t="str">
        <f>IF('Run 4'!C35="","",J140-J$152)</f>
        <v/>
      </c>
      <c r="M140" s="138" t="str">
        <f>IF('Run 4'!C35="","",L140*L140)</f>
        <v/>
      </c>
      <c r="N140" s="139"/>
      <c r="O140" s="130" t="str">
        <f>IF('Run 4'!C35="","",K140-$K$152)</f>
        <v/>
      </c>
      <c r="P140" s="140" t="str">
        <f>IF('Run 4'!C35="","",(K140-$K$152)^2)</f>
        <v/>
      </c>
      <c r="Q140" s="140"/>
      <c r="R140" s="140" t="str">
        <f>IF('Run 4'!C35="","",L140*O140)</f>
        <v/>
      </c>
      <c r="S140" s="140"/>
      <c r="T140" s="140"/>
      <c r="U140" s="140"/>
      <c r="V140" s="140"/>
      <c r="W140" s="140"/>
      <c r="X140" s="140"/>
      <c r="Y140" s="140"/>
    </row>
    <row r="141" spans="1:25" x14ac:dyDescent="0.25">
      <c r="A141" s="141"/>
      <c r="B141" s="142" t="str">
        <f>'Run 4'!A36</f>
        <v>C8</v>
      </c>
      <c r="C141" s="143">
        <f>'Exact copy numbers'!C6:D6</f>
        <v>0</v>
      </c>
      <c r="D141" s="144">
        <f>'Run 4'!C36</f>
        <v>0</v>
      </c>
      <c r="E141" s="136"/>
      <c r="F141" s="145"/>
      <c r="G141" s="146" t="e">
        <f t="shared" si="2"/>
        <v>#DIV/0!</v>
      </c>
      <c r="H141" s="147"/>
      <c r="I141" s="157"/>
      <c r="J141" s="135" t="str">
        <f>IF('Run 4'!C36="","",LOG(C141))</f>
        <v/>
      </c>
      <c r="K141" s="136" t="str">
        <f>IF('Run 4'!C36="","",'Run 4'!C36)</f>
        <v/>
      </c>
      <c r="L141" s="137" t="str">
        <f>IF('Run 4'!C36="","",J141-J$152)</f>
        <v/>
      </c>
      <c r="M141" s="138" t="str">
        <f>IF('Run 4'!C36="","",L141*L141)</f>
        <v/>
      </c>
      <c r="N141" s="139"/>
      <c r="O141" s="130" t="str">
        <f>IF('Run 4'!C36="","",K141-$K$152)</f>
        <v/>
      </c>
      <c r="P141" s="140" t="str">
        <f>IF('Run 4'!C36="","",(K141-$K$152)^2)</f>
        <v/>
      </c>
      <c r="Q141" s="140"/>
      <c r="R141" s="140" t="str">
        <f>IF('Run 4'!C36="","",L141*O141)</f>
        <v/>
      </c>
      <c r="S141" s="140"/>
      <c r="T141" s="140"/>
      <c r="U141" s="140"/>
      <c r="V141" s="140"/>
      <c r="W141" s="140"/>
      <c r="X141" s="140"/>
      <c r="Y141" s="140"/>
    </row>
    <row r="142" spans="1:25" x14ac:dyDescent="0.25">
      <c r="A142" s="155"/>
      <c r="B142" s="142" t="str">
        <f>'Run 4'!A37</f>
        <v>C9</v>
      </c>
      <c r="C142" s="149">
        <f>'Exact copy numbers'!C6:D6</f>
        <v>0</v>
      </c>
      <c r="D142" s="150">
        <f>'Run 4'!C37</f>
        <v>0</v>
      </c>
      <c r="E142" s="136"/>
      <c r="F142" s="145"/>
      <c r="G142" s="146" t="e">
        <f t="shared" si="2"/>
        <v>#DIV/0!</v>
      </c>
      <c r="H142" s="147"/>
      <c r="I142" s="157"/>
      <c r="J142" s="135" t="str">
        <f>IF('Run 4'!C37="","",LOG(C142))</f>
        <v/>
      </c>
      <c r="K142" s="136" t="str">
        <f>IF('Run 4'!C37="","",'Run 4'!C37)</f>
        <v/>
      </c>
      <c r="L142" s="137" t="str">
        <f>IF('Run 4'!C37="","",J142-J$152)</f>
        <v/>
      </c>
      <c r="M142" s="138" t="str">
        <f>IF('Run 4'!C37="","",L142*L142)</f>
        <v/>
      </c>
      <c r="N142" s="139"/>
      <c r="O142" s="130" t="str">
        <f>IF('Run 4'!C37="","",K142-$K$152)</f>
        <v/>
      </c>
      <c r="P142" s="140" t="str">
        <f>IF('Run 4'!C37="","",(K142-$K$152)^2)</f>
        <v/>
      </c>
      <c r="Q142" s="140"/>
      <c r="R142" s="140" t="str">
        <f>IF('Run 4'!C37="","",L142*O142)</f>
        <v/>
      </c>
      <c r="S142" s="140"/>
      <c r="T142" s="140"/>
      <c r="U142" s="140"/>
      <c r="V142" s="140"/>
      <c r="W142" s="140"/>
      <c r="X142" s="140"/>
      <c r="Y142" s="140"/>
    </row>
    <row r="143" spans="1:25" x14ac:dyDescent="0.25">
      <c r="A143" s="126">
        <v>16</v>
      </c>
      <c r="B143" s="127" t="str">
        <f>'Run 4'!A38</f>
        <v>D1</v>
      </c>
      <c r="C143" s="128">
        <f>'Exact copy numbers'!C4:D4</f>
        <v>0</v>
      </c>
      <c r="D143" s="159">
        <f>'Run 4'!C38</f>
        <v>0</v>
      </c>
      <c r="E143" s="130">
        <f>STDEVA(D143:D145)</f>
        <v>0</v>
      </c>
      <c r="F143" s="131">
        <f>AVERAGE(D143:D145)</f>
        <v>0</v>
      </c>
      <c r="G143" s="132" t="e">
        <f t="shared" si="2"/>
        <v>#DIV/0!</v>
      </c>
      <c r="H143" s="133" t="e">
        <f>AVERAGE(G143:G145)</f>
        <v>#DIV/0!</v>
      </c>
      <c r="I143" s="157"/>
      <c r="J143" s="135" t="str">
        <f>IF('Run 4'!C38="","",LOG(C143))</f>
        <v/>
      </c>
      <c r="K143" s="136" t="str">
        <f>IF('Run 4'!C38="","",'Run 4'!C38)</f>
        <v/>
      </c>
      <c r="L143" s="137" t="str">
        <f>IF('Run 4'!C38="","",J143-J$152)</f>
        <v/>
      </c>
      <c r="M143" s="138" t="str">
        <f>IF('Run 4'!C38="","",L143*L143)</f>
        <v/>
      </c>
      <c r="N143" s="139"/>
      <c r="O143" s="130" t="str">
        <f>IF('Run 4'!C38="","",K143-$K$152)</f>
        <v/>
      </c>
      <c r="P143" s="140" t="str">
        <f>IF('Run 4'!C38="","",(K143-$K$152)^2)</f>
        <v/>
      </c>
      <c r="Q143" s="140"/>
      <c r="R143" s="140" t="str">
        <f>IF('Run 4'!C38="","",L143*O143)</f>
        <v/>
      </c>
      <c r="S143" s="140"/>
      <c r="T143" s="140"/>
      <c r="U143" s="140"/>
      <c r="V143" s="140"/>
      <c r="W143" s="140"/>
      <c r="X143" s="140"/>
      <c r="Y143" s="140"/>
    </row>
    <row r="144" spans="1:25" x14ac:dyDescent="0.25">
      <c r="A144" s="141"/>
      <c r="B144" s="142" t="str">
        <f>'Run 4'!A39</f>
        <v>D2</v>
      </c>
      <c r="C144" s="143">
        <f>'Exact copy numbers'!C4:D4</f>
        <v>0</v>
      </c>
      <c r="D144" s="144">
        <f>'Run 4'!C39</f>
        <v>0</v>
      </c>
      <c r="E144" s="136"/>
      <c r="F144" s="145"/>
      <c r="G144" s="146" t="e">
        <f t="shared" si="2"/>
        <v>#DIV/0!</v>
      </c>
      <c r="H144" s="147"/>
      <c r="I144" s="157"/>
      <c r="J144" s="135" t="str">
        <f>IF('Run 4'!C39="","",LOG(C144))</f>
        <v/>
      </c>
      <c r="K144" s="136" t="str">
        <f>IF('Run 4'!C39="","",'Run 4'!C39)</f>
        <v/>
      </c>
      <c r="L144" s="137" t="str">
        <f>IF('Run 4'!C39="","",J144-J$152)</f>
        <v/>
      </c>
      <c r="M144" s="138" t="str">
        <f>IF('Run 4'!C39="","",L144*L144)</f>
        <v/>
      </c>
      <c r="N144" s="139"/>
      <c r="O144" s="130" t="str">
        <f>IF('Run 4'!C39="","",K144-$K$152)</f>
        <v/>
      </c>
      <c r="P144" s="140" t="str">
        <f>IF('Run 4'!C39="","",(K144-$K$152)^2)</f>
        <v/>
      </c>
      <c r="Q144" s="140"/>
      <c r="R144" s="140" t="str">
        <f>IF('Run 4'!C39="","",L144*O144)</f>
        <v/>
      </c>
      <c r="S144" s="140"/>
      <c r="T144" s="140"/>
      <c r="U144" s="140"/>
      <c r="V144" s="140"/>
      <c r="W144" s="140"/>
      <c r="X144" s="140"/>
      <c r="Y144" s="140"/>
    </row>
    <row r="145" spans="1:25" x14ac:dyDescent="0.25">
      <c r="A145" s="141"/>
      <c r="B145" s="142" t="str">
        <f>'Run 4'!A40</f>
        <v>D3</v>
      </c>
      <c r="C145" s="149">
        <f>'Exact copy numbers'!C4:D4</f>
        <v>0</v>
      </c>
      <c r="D145" s="150">
        <f>'Run 4'!C40</f>
        <v>0</v>
      </c>
      <c r="E145" s="151"/>
      <c r="F145" s="152"/>
      <c r="G145" s="153" t="e">
        <f t="shared" si="2"/>
        <v>#DIV/0!</v>
      </c>
      <c r="H145" s="154"/>
      <c r="I145" s="157"/>
      <c r="J145" s="135" t="str">
        <f>IF('Run 4'!C40="","",LOG(C145))</f>
        <v/>
      </c>
      <c r="K145" s="136" t="str">
        <f>IF('Run 4'!C40="","",'Run 4'!C40)</f>
        <v/>
      </c>
      <c r="L145" s="137" t="str">
        <f>IF('Run 4'!C40="","",J145-J$152)</f>
        <v/>
      </c>
      <c r="M145" s="138" t="str">
        <f>IF('Run 4'!C40="","",L145*L145)</f>
        <v/>
      </c>
      <c r="N145" s="139"/>
      <c r="O145" s="130" t="str">
        <f>IF('Run 4'!C40="","",K145-$K$152)</f>
        <v/>
      </c>
      <c r="P145" s="140" t="str">
        <f>IF('Run 4'!C40="","",(K145-$K$152)^2)</f>
        <v/>
      </c>
      <c r="Q145" s="140"/>
      <c r="R145" s="140" t="str">
        <f>IF('Run 4'!C40="","",L145*O145)</f>
        <v/>
      </c>
      <c r="S145" s="140"/>
      <c r="T145" s="140"/>
      <c r="U145" s="140"/>
      <c r="V145" s="140"/>
      <c r="W145" s="140"/>
      <c r="X145" s="140"/>
      <c r="Y145" s="140"/>
    </row>
    <row r="146" spans="1:25" x14ac:dyDescent="0.25">
      <c r="A146" s="141"/>
      <c r="B146" s="127" t="str">
        <f>'Run 4'!A41</f>
        <v>D4</v>
      </c>
      <c r="C146" s="128">
        <f>'Exact copy numbers'!C5:D5</f>
        <v>0</v>
      </c>
      <c r="D146" s="159">
        <f>'Run 4'!C41</f>
        <v>0</v>
      </c>
      <c r="E146" s="130">
        <f>STDEVA(D146:D148)</f>
        <v>0</v>
      </c>
      <c r="F146" s="131">
        <f>AVERAGE(D146:D148)</f>
        <v>0</v>
      </c>
      <c r="G146" s="132" t="e">
        <f t="shared" si="2"/>
        <v>#DIV/0!</v>
      </c>
      <c r="H146" s="133" t="e">
        <f>AVERAGE(G146:G148)</f>
        <v>#DIV/0!</v>
      </c>
      <c r="I146" s="157"/>
      <c r="J146" s="135" t="str">
        <f>IF('Run 4'!C41="","",LOG(C146))</f>
        <v/>
      </c>
      <c r="K146" s="136" t="str">
        <f>IF('Run 4'!C41="","",'Run 4'!C41)</f>
        <v/>
      </c>
      <c r="L146" s="137" t="str">
        <f>IF('Run 4'!C41="","",J146-J$152)</f>
        <v/>
      </c>
      <c r="M146" s="138" t="str">
        <f>IF('Run 4'!C41="","",L146*L146)</f>
        <v/>
      </c>
      <c r="N146" s="139"/>
      <c r="O146" s="130" t="str">
        <f>IF('Run 4'!C41="","",K146-$K$152)</f>
        <v/>
      </c>
      <c r="P146" s="140" t="str">
        <f>IF('Run 4'!C41="","",(K146-$K$152)^2)</f>
        <v/>
      </c>
      <c r="Q146" s="140"/>
      <c r="R146" s="140" t="str">
        <f>IF('Run 4'!C41="","",L146*O146)</f>
        <v/>
      </c>
      <c r="S146" s="140"/>
      <c r="T146" s="140"/>
      <c r="U146" s="140"/>
      <c r="V146" s="140"/>
      <c r="W146" s="140"/>
      <c r="X146" s="140"/>
      <c r="Y146" s="140"/>
    </row>
    <row r="147" spans="1:25" x14ac:dyDescent="0.25">
      <c r="A147" s="141"/>
      <c r="B147" s="142" t="str">
        <f>'Run 4'!A42</f>
        <v>D5</v>
      </c>
      <c r="C147" s="143">
        <f>'Exact copy numbers'!C5:D5</f>
        <v>0</v>
      </c>
      <c r="D147" s="144">
        <f>'Run 4'!C42</f>
        <v>0</v>
      </c>
      <c r="E147" s="136"/>
      <c r="F147" s="145"/>
      <c r="G147" s="146" t="e">
        <f t="shared" si="2"/>
        <v>#DIV/0!</v>
      </c>
      <c r="H147" s="147"/>
      <c r="I147" s="157"/>
      <c r="J147" s="135" t="str">
        <f>IF('Run 4'!C42="","",LOG(C147))</f>
        <v/>
      </c>
      <c r="K147" s="136" t="str">
        <f>IF('Run 4'!C42="","",'Run 4'!C42)</f>
        <v/>
      </c>
      <c r="L147" s="137" t="str">
        <f>IF('Run 4'!C42="","",J147-J$152)</f>
        <v/>
      </c>
      <c r="M147" s="138" t="str">
        <f>IF('Run 4'!C42="","",L147*L147)</f>
        <v/>
      </c>
      <c r="N147" s="139"/>
      <c r="O147" s="130" t="str">
        <f>IF('Run 4'!C42="","",K147-$K$152)</f>
        <v/>
      </c>
      <c r="P147" s="140" t="str">
        <f>IF('Run 4'!C42="","",(K147-$K$152)^2)</f>
        <v/>
      </c>
      <c r="Q147" s="140"/>
      <c r="R147" s="140" t="str">
        <f>IF('Run 4'!C42="","",L147*O147)</f>
        <v/>
      </c>
      <c r="S147" s="140"/>
      <c r="T147" s="140"/>
      <c r="U147" s="140"/>
      <c r="V147" s="140"/>
      <c r="W147" s="140"/>
      <c r="X147" s="140"/>
      <c r="Y147" s="140"/>
    </row>
    <row r="148" spans="1:25" x14ac:dyDescent="0.25">
      <c r="A148" s="141"/>
      <c r="B148" s="142" t="str">
        <f>'Run 4'!A43</f>
        <v>D6</v>
      </c>
      <c r="C148" s="149">
        <f>'Exact copy numbers'!C5:D5</f>
        <v>0</v>
      </c>
      <c r="D148" s="150">
        <f>'Run 4'!C43</f>
        <v>0</v>
      </c>
      <c r="E148" s="151"/>
      <c r="F148" s="152"/>
      <c r="G148" s="153" t="e">
        <f t="shared" si="2"/>
        <v>#DIV/0!</v>
      </c>
      <c r="H148" s="154"/>
      <c r="I148" s="157"/>
      <c r="J148" s="135" t="str">
        <f>IF('Run 4'!C43="","",LOG(C148))</f>
        <v/>
      </c>
      <c r="K148" s="136" t="str">
        <f>IF('Run 4'!C43="","",'Run 4'!C43)</f>
        <v/>
      </c>
      <c r="L148" s="137" t="str">
        <f>IF('Run 4'!C43="","",J148-J$152)</f>
        <v/>
      </c>
      <c r="M148" s="138" t="str">
        <f>IF('Run 4'!C43="","",L148*L148)</f>
        <v/>
      </c>
      <c r="N148" s="139"/>
      <c r="O148" s="130" t="str">
        <f>IF('Run 4'!C43="","",K148-$K$152)</f>
        <v/>
      </c>
      <c r="P148" s="140" t="str">
        <f>IF('Run 4'!C43="","",(K148-$K$152)^2)</f>
        <v/>
      </c>
      <c r="Q148" s="140"/>
      <c r="R148" s="140" t="str">
        <f>IF('Run 4'!C43="","",L148*O148)</f>
        <v/>
      </c>
      <c r="S148" s="140"/>
      <c r="T148" s="140"/>
      <c r="U148" s="140"/>
      <c r="V148" s="140"/>
      <c r="W148" s="140"/>
      <c r="X148" s="140"/>
      <c r="Y148" s="140"/>
    </row>
    <row r="149" spans="1:25" x14ac:dyDescent="0.25">
      <c r="A149" s="141"/>
      <c r="B149" s="127" t="str">
        <f>'Run 4'!A44</f>
        <v>D7</v>
      </c>
      <c r="C149" s="128">
        <f>'Exact copy numbers'!C6:D6</f>
        <v>0</v>
      </c>
      <c r="D149" s="159">
        <f>'Run 4'!C44</f>
        <v>0</v>
      </c>
      <c r="E149" s="130">
        <f>STDEVA(D149:D151)</f>
        <v>0</v>
      </c>
      <c r="F149" s="131">
        <f>AVERAGE(D149:D151)</f>
        <v>0</v>
      </c>
      <c r="G149" s="132" t="e">
        <f t="shared" si="2"/>
        <v>#DIV/0!</v>
      </c>
      <c r="H149" s="133" t="e">
        <f>AVERAGE(G149:G151)</f>
        <v>#DIV/0!</v>
      </c>
      <c r="I149" s="157"/>
      <c r="J149" s="135" t="str">
        <f>IF('Run 4'!C44="","",LOG(C149))</f>
        <v/>
      </c>
      <c r="K149" s="136" t="str">
        <f>IF('Run 4'!C44="","",'Run 4'!C44)</f>
        <v/>
      </c>
      <c r="L149" s="137" t="str">
        <f>IF('Run 4'!C44="","",J149-J$152)</f>
        <v/>
      </c>
      <c r="M149" s="138" t="str">
        <f>IF('Run 4'!C44="","",L149*L149)</f>
        <v/>
      </c>
      <c r="N149" s="139"/>
      <c r="O149" s="130" t="str">
        <f>IF('Run 4'!C44="","",K149-$K$152)</f>
        <v/>
      </c>
      <c r="P149" s="140" t="str">
        <f>IF('Run 4'!C44="","",(K149-$K$152)^2)</f>
        <v/>
      </c>
      <c r="Q149" s="140"/>
      <c r="R149" s="140" t="str">
        <f>IF('Run 4'!C44="","",L149*O149)</f>
        <v/>
      </c>
      <c r="S149" s="140"/>
      <c r="T149" s="140"/>
      <c r="U149" s="140"/>
      <c r="V149" s="140"/>
      <c r="W149" s="140"/>
      <c r="X149" s="140"/>
      <c r="Y149" s="140"/>
    </row>
    <row r="150" spans="1:25" x14ac:dyDescent="0.25">
      <c r="A150" s="141"/>
      <c r="B150" s="142" t="str">
        <f>'Run 4'!A45</f>
        <v>D8</v>
      </c>
      <c r="C150" s="143">
        <f>'Exact copy numbers'!C6:D6</f>
        <v>0</v>
      </c>
      <c r="D150" s="144">
        <f>'Run 4'!C45</f>
        <v>0</v>
      </c>
      <c r="E150" s="136"/>
      <c r="F150" s="145"/>
      <c r="G150" s="146" t="e">
        <f t="shared" si="2"/>
        <v>#DIV/0!</v>
      </c>
      <c r="H150" s="147"/>
      <c r="I150" s="157"/>
      <c r="J150" s="135" t="str">
        <f>IF('Run 4'!C45="","",LOG(C150))</f>
        <v/>
      </c>
      <c r="K150" s="136" t="str">
        <f>IF('Run 4'!C45="","",'Run 4'!C45)</f>
        <v/>
      </c>
      <c r="L150" s="137" t="str">
        <f>IF('Run 4'!C45="","",J150-J$152)</f>
        <v/>
      </c>
      <c r="M150" s="138" t="str">
        <f>IF('Run 4'!C45="","",L150*L150)</f>
        <v/>
      </c>
      <c r="N150" s="139"/>
      <c r="O150" s="130" t="str">
        <f>IF('Run 4'!C45="","",K150-$K$152)</f>
        <v/>
      </c>
      <c r="P150" s="140" t="str">
        <f>IF('Run 4'!C45="","",(K150-$K$152)^2)</f>
        <v/>
      </c>
      <c r="Q150" s="140"/>
      <c r="R150" s="140" t="str">
        <f>IF('Run 4'!C45="","",L150*O150)</f>
        <v/>
      </c>
      <c r="S150" s="140"/>
      <c r="T150" s="140"/>
      <c r="U150" s="140"/>
      <c r="V150" s="140"/>
      <c r="W150" s="140"/>
      <c r="X150" s="140"/>
      <c r="Y150" s="140"/>
    </row>
    <row r="151" spans="1:25" x14ac:dyDescent="0.25">
      <c r="A151" s="155"/>
      <c r="B151" s="148" t="str">
        <f>'Run 4'!A46</f>
        <v>D9</v>
      </c>
      <c r="C151" s="149">
        <f>'Exact copy numbers'!C6:D6</f>
        <v>0</v>
      </c>
      <c r="D151" s="150">
        <f>'Run 4'!C46</f>
        <v>0</v>
      </c>
      <c r="E151" s="151"/>
      <c r="F151" s="152"/>
      <c r="G151" s="153" t="e">
        <f t="shared" si="2"/>
        <v>#DIV/0!</v>
      </c>
      <c r="H151" s="154"/>
      <c r="I151" s="157"/>
      <c r="J151" s="135" t="str">
        <f>IF('Run 4'!C46="","",LOG(C151))</f>
        <v/>
      </c>
      <c r="K151" s="136" t="str">
        <f>IF('Run 4'!C46="","",'Run 4'!C46)</f>
        <v/>
      </c>
      <c r="L151" s="137" t="str">
        <f>IF('Run 4'!C46="","",J151-J$152)</f>
        <v/>
      </c>
      <c r="M151" s="138" t="str">
        <f>IF('Run 4'!C46="","",L151*L151)</f>
        <v/>
      </c>
      <c r="N151" s="139"/>
      <c r="O151" s="130" t="str">
        <f>IF('Run 4'!C46="","",K151-$K$152)</f>
        <v/>
      </c>
      <c r="P151" s="140" t="str">
        <f>IF('Run 4'!C46="","",(K151-$K$152)^2)</f>
        <v/>
      </c>
      <c r="Q151" s="140"/>
      <c r="R151" s="140" t="str">
        <f>IF('Run 4'!C46="","",L151*O151)</f>
        <v/>
      </c>
      <c r="S151" s="140"/>
      <c r="T151" s="140"/>
      <c r="U151" s="140"/>
      <c r="V151" s="140"/>
      <c r="W151" s="140"/>
      <c r="X151" s="140"/>
      <c r="Y151" s="140"/>
    </row>
    <row r="152" spans="1:25" x14ac:dyDescent="0.25">
      <c r="A152" s="156"/>
      <c r="B152" s="211"/>
      <c r="C152" s="212"/>
      <c r="D152" s="213"/>
      <c r="E152" s="145"/>
      <c r="F152" s="145"/>
      <c r="G152" s="134"/>
      <c r="H152" s="134"/>
      <c r="I152" s="157"/>
      <c r="J152" s="99" t="e">
        <f>AVERAGE(J8:J151)</f>
        <v>#DIV/0!</v>
      </c>
      <c r="K152" s="99" t="e">
        <f>AVERAGE(K8:K151)</f>
        <v>#DIV/0!</v>
      </c>
      <c r="L152" s="100"/>
      <c r="M152" s="100"/>
      <c r="N152" s="101">
        <f>SUM(M8:M151)</f>
        <v>0</v>
      </c>
      <c r="O152" s="102"/>
      <c r="P152" s="103"/>
      <c r="Q152" s="104">
        <f>SUM(P8:P151)</f>
        <v>0</v>
      </c>
      <c r="R152" s="105"/>
      <c r="S152" s="104">
        <f>SUM(R8:R151)</f>
        <v>0</v>
      </c>
      <c r="T152" s="104">
        <f>S152^2</f>
        <v>0</v>
      </c>
      <c r="U152" s="104" t="e">
        <f>T152/Q152</f>
        <v>#DIV/0!</v>
      </c>
      <c r="V152" s="106" t="e">
        <f>N152-U152</f>
        <v>#DIV/0!</v>
      </c>
      <c r="W152" s="104" t="e">
        <f>V152/(AB103-2)</f>
        <v>#DIV/0!</v>
      </c>
      <c r="X152" s="104" t="e">
        <f>((AB103+1)/(AB103))+(((AB97-AB105)^2)/Q152)</f>
        <v>#DIV/0!</v>
      </c>
      <c r="Y152" s="107" t="e">
        <f>SQRT(W152*X152)</f>
        <v>#DIV/0!</v>
      </c>
    </row>
    <row r="153" spans="1:25" ht="39.6" x14ac:dyDescent="0.25">
      <c r="A153" s="156"/>
      <c r="B153" s="211"/>
      <c r="C153" s="212"/>
      <c r="D153" s="213"/>
      <c r="E153" s="145"/>
      <c r="F153" s="145"/>
      <c r="G153" s="134"/>
      <c r="H153" s="134"/>
      <c r="I153" s="157"/>
      <c r="J153" s="108" t="s">
        <v>131</v>
      </c>
      <c r="K153" s="109" t="s">
        <v>97</v>
      </c>
      <c r="L153" s="110" t="s">
        <v>132</v>
      </c>
      <c r="M153" s="110" t="s">
        <v>133</v>
      </c>
      <c r="N153" s="108" t="s">
        <v>134</v>
      </c>
      <c r="O153" s="111" t="s">
        <v>135</v>
      </c>
      <c r="P153" s="110" t="s">
        <v>136</v>
      </c>
      <c r="Q153" s="108" t="s">
        <v>137</v>
      </c>
      <c r="R153" s="108" t="s">
        <v>138</v>
      </c>
      <c r="S153" s="108" t="s">
        <v>139</v>
      </c>
      <c r="T153" s="108" t="s">
        <v>140</v>
      </c>
      <c r="U153" s="108" t="s">
        <v>141</v>
      </c>
      <c r="V153" s="108" t="s">
        <v>142</v>
      </c>
      <c r="W153" s="112" t="s">
        <v>143</v>
      </c>
      <c r="X153" s="113" t="s">
        <v>144</v>
      </c>
      <c r="Y153" s="114" t="s">
        <v>145</v>
      </c>
    </row>
    <row r="154" spans="1:25" x14ac:dyDescent="0.25">
      <c r="A154" s="156"/>
      <c r="B154" s="211"/>
      <c r="C154" s="212"/>
      <c r="D154" s="213"/>
      <c r="E154" s="145"/>
      <c r="F154" s="145"/>
      <c r="G154" s="134"/>
      <c r="H154" s="134"/>
      <c r="I154" s="15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 t="s">
        <v>146</v>
      </c>
      <c r="X154" s="3"/>
      <c r="Y154" s="3"/>
    </row>
    <row r="155" spans="1:25" x14ac:dyDescent="0.25">
      <c r="A155" s="156"/>
      <c r="B155" s="211"/>
      <c r="C155" s="212"/>
      <c r="D155" s="213"/>
      <c r="E155" s="145"/>
      <c r="F155" s="145"/>
      <c r="G155" s="134"/>
      <c r="H155" s="134"/>
      <c r="I155" s="157"/>
    </row>
    <row r="156" spans="1:25" x14ac:dyDescent="0.25">
      <c r="A156" s="156"/>
      <c r="B156" s="211"/>
      <c r="C156" s="212"/>
      <c r="D156" s="213"/>
      <c r="E156" s="145"/>
      <c r="F156" s="145"/>
      <c r="G156" s="134"/>
      <c r="H156" s="134"/>
      <c r="I156" s="157"/>
    </row>
    <row r="157" spans="1:25" x14ac:dyDescent="0.25">
      <c r="A157" s="156"/>
      <c r="B157" s="211"/>
      <c r="C157" s="212"/>
      <c r="D157" s="213"/>
      <c r="E157" s="145"/>
      <c r="F157" s="145"/>
      <c r="G157" s="134"/>
      <c r="H157" s="134"/>
      <c r="I157" s="157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x14ac:dyDescent="0.25">
      <c r="A158" s="156"/>
      <c r="B158" s="211"/>
      <c r="C158" s="212"/>
      <c r="D158" s="213"/>
      <c r="E158" s="145"/>
      <c r="F158" s="145"/>
      <c r="G158" s="134"/>
      <c r="H158" s="134"/>
      <c r="I158" s="157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x14ac:dyDescent="0.25">
      <c r="A159" s="156"/>
      <c r="B159" s="211"/>
      <c r="C159" s="212"/>
      <c r="D159" s="213"/>
      <c r="E159" s="145"/>
      <c r="F159" s="145"/>
      <c r="G159" s="134"/>
      <c r="H159" s="134"/>
      <c r="I159" s="157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 spans="1:25" x14ac:dyDescent="0.25">
      <c r="A160" s="156"/>
      <c r="B160" s="211"/>
      <c r="C160" s="212"/>
      <c r="D160" s="213"/>
      <c r="E160" s="145"/>
      <c r="F160" s="145"/>
      <c r="G160" s="134"/>
      <c r="H160" s="134"/>
      <c r="I160" s="157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 spans="1:25" x14ac:dyDescent="0.25">
      <c r="A161" s="156"/>
      <c r="B161" s="211"/>
      <c r="C161" s="212"/>
      <c r="D161" s="213"/>
      <c r="E161" s="145"/>
      <c r="F161" s="145"/>
      <c r="G161" s="134"/>
      <c r="H161" s="134"/>
      <c r="I161" s="157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 spans="1:25" x14ac:dyDescent="0.25">
      <c r="A162" s="156"/>
      <c r="B162" s="211"/>
      <c r="C162" s="212"/>
      <c r="D162" s="213"/>
      <c r="E162" s="145"/>
      <c r="F162" s="145"/>
      <c r="G162" s="134"/>
      <c r="H162" s="134"/>
      <c r="I162" s="157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 spans="1:25" x14ac:dyDescent="0.25">
      <c r="A163" s="156"/>
      <c r="B163" s="211"/>
      <c r="C163" s="212"/>
      <c r="D163" s="213"/>
      <c r="E163" s="145"/>
      <c r="F163" s="145"/>
      <c r="G163" s="134"/>
      <c r="H163" s="134"/>
      <c r="I163" s="157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 spans="1:25" x14ac:dyDescent="0.25">
      <c r="A164" s="156"/>
      <c r="B164" s="211"/>
      <c r="C164" s="212"/>
      <c r="D164" s="213"/>
      <c r="E164" s="145"/>
      <c r="F164" s="145"/>
      <c r="G164" s="134"/>
      <c r="H164" s="134"/>
      <c r="I164" s="157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x14ac:dyDescent="0.25">
      <c r="A165" s="156"/>
      <c r="B165" s="211"/>
      <c r="C165" s="212"/>
      <c r="D165" s="213"/>
      <c r="E165" s="145"/>
      <c r="F165" s="145"/>
      <c r="G165" s="134"/>
      <c r="H165" s="134"/>
      <c r="I165" s="157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x14ac:dyDescent="0.25">
      <c r="A166" s="156"/>
      <c r="B166" s="211"/>
      <c r="C166" s="212"/>
      <c r="D166" s="213"/>
      <c r="E166" s="145"/>
      <c r="F166" s="145"/>
      <c r="G166" s="134"/>
      <c r="H166" s="134"/>
      <c r="I166" s="157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 spans="1:25" x14ac:dyDescent="0.25">
      <c r="A167" s="156"/>
      <c r="B167" s="211"/>
      <c r="C167" s="212"/>
      <c r="D167" s="213"/>
      <c r="E167" s="145"/>
      <c r="F167" s="145"/>
      <c r="G167" s="134"/>
      <c r="H167" s="134"/>
      <c r="I167" s="157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 spans="1:25" x14ac:dyDescent="0.25">
      <c r="A168" s="156"/>
      <c r="B168" s="211"/>
      <c r="C168" s="212"/>
      <c r="D168" s="213"/>
      <c r="E168" s="145"/>
      <c r="F168" s="145"/>
      <c r="G168" s="134"/>
      <c r="H168" s="134"/>
      <c r="I168" s="157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</row>
    <row r="169" spans="1:25" x14ac:dyDescent="0.25">
      <c r="A169" s="156"/>
      <c r="B169" s="211"/>
      <c r="C169" s="212"/>
      <c r="D169" s="213"/>
      <c r="E169" s="145"/>
      <c r="F169" s="145"/>
      <c r="G169" s="134"/>
      <c r="H169" s="134"/>
      <c r="I169" s="157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 spans="1:25" x14ac:dyDescent="0.25">
      <c r="A170" s="156"/>
      <c r="B170" s="211"/>
      <c r="C170" s="212"/>
      <c r="D170" s="213"/>
      <c r="E170" s="145"/>
      <c r="F170" s="145"/>
      <c r="G170" s="134"/>
      <c r="H170" s="134"/>
      <c r="I170" s="157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</row>
    <row r="171" spans="1:25" x14ac:dyDescent="0.25">
      <c r="A171" s="156"/>
      <c r="B171" s="211"/>
      <c r="C171" s="212"/>
      <c r="D171" s="213"/>
      <c r="E171" s="145"/>
      <c r="F171" s="145"/>
      <c r="G171" s="134"/>
      <c r="H171" s="134"/>
      <c r="I171" s="157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</row>
    <row r="172" spans="1:25" x14ac:dyDescent="0.25">
      <c r="A172" s="156"/>
      <c r="B172" s="211"/>
      <c r="C172" s="212"/>
      <c r="D172" s="213"/>
      <c r="E172" s="145"/>
      <c r="F172" s="145"/>
      <c r="G172" s="134"/>
      <c r="H172" s="134"/>
      <c r="I172" s="157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</row>
    <row r="173" spans="1:25" x14ac:dyDescent="0.25">
      <c r="A173" s="156"/>
      <c r="B173" s="211"/>
      <c r="C173" s="212"/>
      <c r="D173" s="213"/>
      <c r="E173" s="145"/>
      <c r="F173" s="145"/>
      <c r="G173" s="134"/>
      <c r="H173" s="134"/>
      <c r="I173" s="157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</row>
    <row r="174" spans="1:25" x14ac:dyDescent="0.25">
      <c r="A174" s="156"/>
      <c r="B174" s="211"/>
      <c r="C174" s="212"/>
      <c r="D174" s="213"/>
      <c r="E174" s="145"/>
      <c r="F174" s="145"/>
      <c r="G174" s="134"/>
      <c r="H174" s="134"/>
      <c r="I174" s="157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 spans="1:25" x14ac:dyDescent="0.25">
      <c r="A175" s="156"/>
      <c r="B175" s="211"/>
      <c r="C175" s="212"/>
      <c r="D175" s="213"/>
      <c r="E175" s="145"/>
      <c r="F175" s="145"/>
      <c r="G175" s="134"/>
      <c r="H175" s="134"/>
      <c r="I175" s="157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</row>
    <row r="176" spans="1:25" x14ac:dyDescent="0.25">
      <c r="A176" s="156"/>
      <c r="B176" s="211"/>
      <c r="C176" s="212"/>
      <c r="D176" s="213"/>
      <c r="E176" s="145"/>
      <c r="F176" s="145"/>
      <c r="G176" s="134"/>
      <c r="H176" s="134"/>
      <c r="I176" s="157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</row>
    <row r="177" spans="1:25" x14ac:dyDescent="0.25">
      <c r="A177" s="156"/>
      <c r="B177" s="211"/>
      <c r="C177" s="212"/>
      <c r="D177" s="213"/>
      <c r="E177" s="145"/>
      <c r="F177" s="145"/>
      <c r="G177" s="134"/>
      <c r="H177" s="134"/>
      <c r="I177" s="157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</row>
    <row r="178" spans="1:25" x14ac:dyDescent="0.25">
      <c r="A178" s="156"/>
      <c r="B178" s="211"/>
      <c r="C178" s="212"/>
      <c r="D178" s="213"/>
      <c r="E178" s="145"/>
      <c r="F178" s="145"/>
      <c r="G178" s="134"/>
      <c r="H178" s="134"/>
      <c r="I178" s="157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</row>
    <row r="179" spans="1:25" x14ac:dyDescent="0.25">
      <c r="A179" s="156"/>
      <c r="B179" s="211"/>
      <c r="C179" s="212"/>
      <c r="D179" s="213"/>
      <c r="E179" s="145"/>
      <c r="F179" s="145"/>
      <c r="G179" s="134"/>
      <c r="H179" s="134"/>
      <c r="I179" s="157"/>
    </row>
    <row r="180" spans="1:25" x14ac:dyDescent="0.25">
      <c r="A180" s="156"/>
      <c r="B180" s="211"/>
      <c r="C180" s="212"/>
      <c r="D180" s="213"/>
      <c r="E180" s="145"/>
      <c r="F180" s="145"/>
      <c r="G180" s="134"/>
      <c r="H180" s="134"/>
      <c r="I180" s="157"/>
    </row>
    <row r="181" spans="1:25" x14ac:dyDescent="0.25">
      <c r="A181" s="156"/>
      <c r="B181" s="211"/>
      <c r="C181" s="212"/>
      <c r="D181" s="213"/>
      <c r="E181" s="145"/>
      <c r="F181" s="145"/>
      <c r="G181" s="134"/>
      <c r="H181" s="134"/>
      <c r="I181" s="157"/>
    </row>
    <row r="182" spans="1:25" x14ac:dyDescent="0.25">
      <c r="A182" s="156"/>
      <c r="B182" s="211"/>
      <c r="C182" s="212"/>
      <c r="D182" s="213"/>
      <c r="E182" s="145"/>
      <c r="F182" s="145"/>
      <c r="G182" s="134"/>
      <c r="H182" s="134"/>
      <c r="I182" s="157"/>
    </row>
    <row r="183" spans="1:25" x14ac:dyDescent="0.25">
      <c r="A183" s="156"/>
      <c r="B183" s="211"/>
      <c r="C183" s="212"/>
      <c r="D183" s="213"/>
      <c r="E183" s="145"/>
      <c r="F183" s="145"/>
      <c r="G183" s="134"/>
      <c r="H183" s="134"/>
      <c r="I183" s="157"/>
    </row>
    <row r="184" spans="1:25" x14ac:dyDescent="0.25">
      <c r="A184" s="156"/>
      <c r="B184" s="211"/>
      <c r="C184" s="212"/>
      <c r="D184" s="213"/>
      <c r="E184" s="145"/>
      <c r="F184" s="145"/>
      <c r="G184" s="134"/>
      <c r="H184" s="134"/>
      <c r="I184" s="157"/>
    </row>
    <row r="185" spans="1:25" x14ac:dyDescent="0.25">
      <c r="A185" s="156"/>
      <c r="B185" s="211"/>
      <c r="C185" s="212"/>
      <c r="D185" s="213"/>
      <c r="E185" s="145"/>
      <c r="F185" s="145"/>
      <c r="G185" s="134"/>
      <c r="H185" s="134"/>
      <c r="I185" s="157"/>
    </row>
    <row r="186" spans="1:25" x14ac:dyDescent="0.25">
      <c r="A186" s="156"/>
      <c r="B186" s="211"/>
      <c r="C186" s="212"/>
      <c r="D186" s="213"/>
      <c r="E186" s="145"/>
      <c r="F186" s="145"/>
      <c r="G186" s="134"/>
      <c r="H186" s="134"/>
      <c r="I186" s="157"/>
    </row>
    <row r="187" spans="1:25" x14ac:dyDescent="0.25">
      <c r="A187" s="156"/>
      <c r="B187" s="211"/>
      <c r="C187" s="212"/>
      <c r="D187" s="213"/>
      <c r="E187" s="145"/>
      <c r="F187" s="145"/>
      <c r="G187" s="134"/>
      <c r="H187" s="134"/>
      <c r="I187" s="157"/>
    </row>
    <row r="188" spans="1:25" x14ac:dyDescent="0.25">
      <c r="A188" s="3"/>
      <c r="C188" s="3"/>
      <c r="D188" s="3"/>
      <c r="E188" s="3"/>
      <c r="F188" s="3"/>
      <c r="G188" s="3"/>
      <c r="H188" s="3"/>
    </row>
    <row r="189" spans="1:25" x14ac:dyDescent="0.25">
      <c r="A189" s="3"/>
      <c r="C189" s="3"/>
      <c r="D189" s="3"/>
      <c r="E189" s="3"/>
      <c r="F189" s="3"/>
      <c r="G189" s="3"/>
      <c r="H189" s="3"/>
    </row>
    <row r="190" spans="1:25" x14ac:dyDescent="0.25">
      <c r="A190" s="3"/>
      <c r="C190" s="3"/>
      <c r="D190" s="3"/>
      <c r="E190" s="3"/>
      <c r="F190" s="3"/>
      <c r="G190" s="3"/>
      <c r="H190" s="3"/>
    </row>
    <row r="191" spans="1:25" x14ac:dyDescent="0.25">
      <c r="A191" s="3"/>
      <c r="C191" s="3"/>
      <c r="D191" s="3"/>
      <c r="E191" s="3"/>
      <c r="F191" s="3"/>
      <c r="G191" s="3"/>
      <c r="H191" s="3"/>
    </row>
    <row r="192" spans="1:25" x14ac:dyDescent="0.25">
      <c r="A192" s="3"/>
      <c r="C192" s="3"/>
      <c r="D192" s="3"/>
      <c r="E192" s="3"/>
      <c r="F192" s="3"/>
      <c r="G192" s="3"/>
      <c r="H192" s="3"/>
    </row>
    <row r="193" spans="1:8" x14ac:dyDescent="0.25">
      <c r="A193" s="3"/>
      <c r="C193" s="3"/>
      <c r="D193" s="3"/>
      <c r="E193" s="3"/>
      <c r="F193" s="3"/>
      <c r="G193" s="3"/>
      <c r="H193" s="3"/>
    </row>
    <row r="194" spans="1:8" x14ac:dyDescent="0.25">
      <c r="A194" s="3"/>
      <c r="C194" s="3"/>
      <c r="D194" s="3"/>
      <c r="E194" s="3"/>
      <c r="F194" s="3"/>
      <c r="G194" s="3"/>
      <c r="H194" s="3"/>
    </row>
    <row r="195" spans="1:8" x14ac:dyDescent="0.25">
      <c r="A195" s="3"/>
      <c r="C195" s="3"/>
      <c r="D195" s="3"/>
      <c r="E195" s="3"/>
      <c r="F195" s="3"/>
      <c r="G195" s="3"/>
      <c r="H195" s="3"/>
    </row>
    <row r="196" spans="1:8" x14ac:dyDescent="0.25">
      <c r="A196" s="3"/>
      <c r="C196" s="3"/>
      <c r="D196" s="3"/>
      <c r="E196" s="3"/>
      <c r="F196" s="3"/>
      <c r="G196" s="3"/>
      <c r="H196" s="3"/>
    </row>
    <row r="197" spans="1:8" x14ac:dyDescent="0.25">
      <c r="A197" s="3"/>
      <c r="C197" s="3"/>
      <c r="D197" s="3"/>
      <c r="E197" s="3"/>
      <c r="F197" s="3"/>
      <c r="G197" s="3"/>
      <c r="H197" s="3"/>
    </row>
    <row r="198" spans="1:8" x14ac:dyDescent="0.25">
      <c r="A198" s="3"/>
      <c r="C198" s="3"/>
      <c r="D198" s="3"/>
      <c r="E198" s="3"/>
      <c r="F198" s="3"/>
      <c r="G198" s="3"/>
      <c r="H198" s="3"/>
    </row>
    <row r="199" spans="1:8" x14ac:dyDescent="0.25">
      <c r="A199" s="3"/>
      <c r="C199" s="3"/>
      <c r="D199" s="3"/>
      <c r="E199" s="3"/>
      <c r="F199" s="3"/>
      <c r="G199" s="3"/>
      <c r="H199" s="3"/>
    </row>
    <row r="200" spans="1:8" x14ac:dyDescent="0.25">
      <c r="A200" s="3"/>
      <c r="C200" s="3"/>
      <c r="D200" s="3"/>
      <c r="E200" s="3"/>
      <c r="F200" s="3"/>
      <c r="G200" s="3"/>
      <c r="H200" s="3"/>
    </row>
    <row r="201" spans="1:8" x14ac:dyDescent="0.25">
      <c r="A201" s="3"/>
      <c r="C201" s="3"/>
      <c r="D201" s="3"/>
      <c r="E201" s="3"/>
      <c r="F201" s="3"/>
      <c r="G201" s="3"/>
      <c r="H201" s="3"/>
    </row>
    <row r="202" spans="1:8" x14ac:dyDescent="0.25">
      <c r="A202" s="3"/>
      <c r="C202" s="3"/>
      <c r="D202" s="3"/>
      <c r="E202" s="3"/>
      <c r="F202" s="3"/>
      <c r="G202" s="3"/>
      <c r="H202" s="3"/>
    </row>
    <row r="203" spans="1:8" x14ac:dyDescent="0.25">
      <c r="A203" s="3"/>
      <c r="C203" s="3"/>
      <c r="D203" s="3"/>
      <c r="E203" s="3"/>
      <c r="F203" s="3"/>
      <c r="G203" s="3"/>
      <c r="H203" s="3"/>
    </row>
    <row r="204" spans="1:8" x14ac:dyDescent="0.25">
      <c r="A204" s="3"/>
      <c r="C204" s="3"/>
      <c r="D204" s="3"/>
      <c r="E204" s="3"/>
      <c r="F204" s="3"/>
      <c r="G204" s="3"/>
      <c r="H204" s="3"/>
    </row>
    <row r="205" spans="1:8" x14ac:dyDescent="0.25">
      <c r="A205" s="3"/>
      <c r="C205" s="3"/>
      <c r="D205" s="3"/>
      <c r="E205" s="3"/>
      <c r="F205" s="3"/>
      <c r="G205" s="3"/>
      <c r="H205" s="3"/>
    </row>
    <row r="206" spans="1:8" x14ac:dyDescent="0.25">
      <c r="A206" s="3"/>
      <c r="C206" s="3"/>
      <c r="D206" s="3"/>
      <c r="E206" s="3"/>
      <c r="F206" s="3"/>
      <c r="G206" s="3"/>
      <c r="H206" s="3"/>
    </row>
    <row r="207" spans="1:8" x14ac:dyDescent="0.25">
      <c r="A207" s="3"/>
      <c r="C207" s="3"/>
      <c r="D207" s="3"/>
      <c r="E207" s="3"/>
      <c r="F207" s="3"/>
      <c r="G207" s="3"/>
      <c r="H207" s="3"/>
    </row>
    <row r="208" spans="1:8" x14ac:dyDescent="0.25">
      <c r="A208" s="3"/>
      <c r="C208" s="3"/>
      <c r="D208" s="3"/>
      <c r="E208" s="3"/>
      <c r="F208" s="3"/>
      <c r="G208" s="3"/>
      <c r="H208" s="3"/>
    </row>
    <row r="209" spans="1:8" x14ac:dyDescent="0.25">
      <c r="A209" s="3"/>
      <c r="C209" s="3"/>
      <c r="D209" s="3"/>
      <c r="E209" s="3"/>
      <c r="F209" s="3"/>
      <c r="G209" s="3"/>
      <c r="H209" s="3"/>
    </row>
    <row r="210" spans="1:8" x14ac:dyDescent="0.25">
      <c r="A210" s="3"/>
      <c r="C210" s="3"/>
      <c r="D210" s="3"/>
      <c r="E210" s="3"/>
      <c r="F210" s="3"/>
      <c r="G210" s="3"/>
      <c r="H210" s="3"/>
    </row>
    <row r="211" spans="1:8" x14ac:dyDescent="0.25">
      <c r="A211" s="3"/>
      <c r="C211" s="3"/>
      <c r="D211" s="3"/>
      <c r="E211" s="3"/>
      <c r="F211" s="3"/>
      <c r="G211" s="3"/>
      <c r="H211" s="3"/>
    </row>
    <row r="212" spans="1:8" x14ac:dyDescent="0.25">
      <c r="A212" s="3"/>
      <c r="C212" s="3"/>
      <c r="D212" s="3"/>
      <c r="E212" s="3"/>
      <c r="F212" s="3"/>
      <c r="G212" s="3"/>
      <c r="H212" s="3"/>
    </row>
    <row r="213" spans="1:8" x14ac:dyDescent="0.25">
      <c r="A213" s="3"/>
      <c r="C213" s="3"/>
      <c r="D213" s="3"/>
      <c r="E213" s="3"/>
      <c r="F213" s="3"/>
      <c r="G213" s="3"/>
      <c r="H213" s="3"/>
    </row>
    <row r="214" spans="1:8" x14ac:dyDescent="0.25">
      <c r="A214" s="3"/>
      <c r="C214" s="3"/>
      <c r="D214" s="3"/>
      <c r="E214" s="3"/>
      <c r="F214" s="3"/>
      <c r="G214" s="3"/>
      <c r="H214" s="3"/>
    </row>
    <row r="215" spans="1:8" x14ac:dyDescent="0.25">
      <c r="A215" s="3"/>
      <c r="C215" s="3"/>
      <c r="D215" s="3"/>
      <c r="E215" s="3"/>
      <c r="F215" s="3"/>
      <c r="G215" s="3"/>
      <c r="H215" s="3"/>
    </row>
    <row r="216" spans="1:8" x14ac:dyDescent="0.25">
      <c r="A216" s="3"/>
      <c r="C216" s="3"/>
      <c r="D216" s="3"/>
      <c r="E216" s="3"/>
      <c r="F216" s="3"/>
      <c r="G216" s="3"/>
      <c r="H216" s="3"/>
    </row>
    <row r="217" spans="1:8" x14ac:dyDescent="0.25">
      <c r="A217" s="3"/>
      <c r="C217" s="3"/>
      <c r="D217" s="3"/>
      <c r="E217" s="3"/>
      <c r="F217" s="3"/>
      <c r="G217" s="3"/>
      <c r="H217" s="3"/>
    </row>
    <row r="218" spans="1:8" x14ac:dyDescent="0.25">
      <c r="A218" s="3"/>
      <c r="C218" s="3"/>
      <c r="D218" s="3"/>
      <c r="E218" s="3"/>
      <c r="F218" s="3"/>
      <c r="G218" s="3"/>
      <c r="H218" s="3"/>
    </row>
    <row r="219" spans="1:8" x14ac:dyDescent="0.25">
      <c r="A219" s="3"/>
      <c r="C219" s="3"/>
      <c r="D219" s="3"/>
      <c r="E219" s="3"/>
      <c r="F219" s="3"/>
      <c r="G219" s="3"/>
      <c r="H219" s="3"/>
    </row>
    <row r="220" spans="1:8" x14ac:dyDescent="0.25">
      <c r="A220" s="3"/>
      <c r="C220" s="3"/>
      <c r="D220" s="3"/>
      <c r="E220" s="3"/>
      <c r="F220" s="3"/>
      <c r="G220" s="3"/>
      <c r="H220" s="3"/>
    </row>
    <row r="221" spans="1:8" x14ac:dyDescent="0.25">
      <c r="A221" s="3"/>
      <c r="C221" s="3"/>
      <c r="D221" s="3"/>
      <c r="E221" s="3"/>
      <c r="F221" s="3"/>
      <c r="G221" s="3"/>
      <c r="H221" s="3"/>
    </row>
    <row r="222" spans="1:8" x14ac:dyDescent="0.25">
      <c r="A222" s="3"/>
      <c r="C222" s="3"/>
      <c r="D222" s="3"/>
      <c r="E222" s="3"/>
      <c r="F222" s="3"/>
      <c r="G222" s="3"/>
      <c r="H222" s="3"/>
    </row>
    <row r="223" spans="1:8" x14ac:dyDescent="0.25">
      <c r="A223" s="3"/>
      <c r="C223" s="3"/>
      <c r="D223" s="3"/>
      <c r="E223" s="3"/>
      <c r="F223" s="3"/>
      <c r="G223" s="3"/>
      <c r="H223" s="3"/>
    </row>
    <row r="224" spans="1:8" x14ac:dyDescent="0.25">
      <c r="A224" s="3"/>
      <c r="C224" s="3"/>
      <c r="D224" s="3"/>
      <c r="E224" s="3"/>
      <c r="F224" s="3"/>
      <c r="G224" s="3"/>
      <c r="H224" s="3"/>
    </row>
    <row r="225" spans="1:8" x14ac:dyDescent="0.25">
      <c r="A225" s="3"/>
      <c r="C225" s="3"/>
      <c r="D225" s="3"/>
      <c r="E225" s="3"/>
      <c r="F225" s="3"/>
      <c r="G225" s="3"/>
      <c r="H225" s="3"/>
    </row>
    <row r="226" spans="1:8" x14ac:dyDescent="0.25">
      <c r="A226" s="3"/>
      <c r="C226" s="3"/>
      <c r="D226" s="3"/>
      <c r="E226" s="3"/>
      <c r="F226" s="3"/>
      <c r="G226" s="3"/>
      <c r="H226" s="3"/>
    </row>
    <row r="227" spans="1:8" x14ac:dyDescent="0.25">
      <c r="A227" s="3"/>
      <c r="C227" s="3"/>
      <c r="D227" s="3"/>
      <c r="E227" s="3"/>
      <c r="F227" s="3"/>
      <c r="G227" s="3"/>
      <c r="H227" s="3"/>
    </row>
    <row r="228" spans="1:8" x14ac:dyDescent="0.25">
      <c r="A228" s="3"/>
      <c r="C228" s="3"/>
      <c r="D228" s="3"/>
      <c r="E228" s="3"/>
      <c r="F228" s="3"/>
      <c r="G228" s="3"/>
      <c r="H228" s="3"/>
    </row>
    <row r="229" spans="1:8" x14ac:dyDescent="0.25">
      <c r="A229" s="3"/>
      <c r="C229" s="3"/>
      <c r="D229" s="3"/>
      <c r="E229" s="3"/>
      <c r="F229" s="3"/>
      <c r="G229" s="3"/>
      <c r="H229" s="3"/>
    </row>
    <row r="230" spans="1:8" x14ac:dyDescent="0.25">
      <c r="A230" s="3"/>
      <c r="C230" s="3"/>
      <c r="D230" s="3"/>
      <c r="E230" s="3"/>
      <c r="F230" s="3"/>
      <c r="G230" s="3"/>
      <c r="H230" s="3"/>
    </row>
    <row r="231" spans="1:8" x14ac:dyDescent="0.25">
      <c r="A231" s="3"/>
      <c r="C231" s="3"/>
      <c r="D231" s="3"/>
      <c r="E231" s="3"/>
      <c r="F231" s="3"/>
      <c r="G231" s="3"/>
      <c r="H231" s="3"/>
    </row>
    <row r="232" spans="1:8" x14ac:dyDescent="0.25">
      <c r="A232" s="3"/>
      <c r="C232" s="3"/>
      <c r="D232" s="3"/>
      <c r="E232" s="3"/>
      <c r="F232" s="3"/>
      <c r="G232" s="3"/>
      <c r="H232" s="3"/>
    </row>
    <row r="233" spans="1:8" x14ac:dyDescent="0.25">
      <c r="A233" s="3"/>
      <c r="C233" s="3"/>
      <c r="D233" s="3"/>
      <c r="E233" s="3"/>
      <c r="F233" s="3"/>
      <c r="G233" s="3"/>
      <c r="H233" s="3"/>
    </row>
    <row r="234" spans="1:8" x14ac:dyDescent="0.25">
      <c r="A234" s="3"/>
      <c r="C234" s="3"/>
      <c r="D234" s="3"/>
      <c r="E234" s="3"/>
      <c r="F234" s="3"/>
      <c r="G234" s="3"/>
      <c r="H234" s="3"/>
    </row>
    <row r="235" spans="1:8" x14ac:dyDescent="0.25">
      <c r="A235" s="3"/>
      <c r="C235" s="3"/>
      <c r="D235" s="3"/>
      <c r="E235" s="3"/>
      <c r="F235" s="3"/>
      <c r="G235" s="3"/>
      <c r="H235" s="3"/>
    </row>
    <row r="236" spans="1:8" x14ac:dyDescent="0.25">
      <c r="A236" s="3"/>
      <c r="C236" s="3"/>
      <c r="D236" s="3"/>
      <c r="E236" s="3"/>
      <c r="F236" s="3"/>
      <c r="G236" s="3"/>
      <c r="H236" s="3"/>
    </row>
    <row r="237" spans="1:8" x14ac:dyDescent="0.25">
      <c r="A237" s="3"/>
      <c r="C237" s="3"/>
      <c r="D237" s="3"/>
      <c r="E237" s="3"/>
      <c r="F237" s="3"/>
      <c r="G237" s="3"/>
      <c r="H237" s="3"/>
    </row>
    <row r="238" spans="1:8" x14ac:dyDescent="0.25">
      <c r="A238" s="3"/>
      <c r="C238" s="3"/>
      <c r="D238" s="3"/>
      <c r="E238" s="3"/>
      <c r="F238" s="3"/>
      <c r="G238" s="3"/>
      <c r="H238" s="3"/>
    </row>
    <row r="239" spans="1:8" x14ac:dyDescent="0.25">
      <c r="A239" s="3"/>
      <c r="C239" s="3"/>
      <c r="D239" s="3"/>
      <c r="E239" s="3"/>
      <c r="F239" s="3"/>
      <c r="G239" s="3"/>
      <c r="H239" s="3"/>
    </row>
    <row r="240" spans="1:8" x14ac:dyDescent="0.25">
      <c r="A240" s="3"/>
      <c r="C240" s="3"/>
      <c r="D240" s="3"/>
      <c r="E240" s="3"/>
      <c r="F240" s="3"/>
      <c r="G240" s="3"/>
      <c r="H240" s="3"/>
    </row>
    <row r="241" spans="1:8" x14ac:dyDescent="0.25">
      <c r="A241" s="3"/>
      <c r="C241" s="3"/>
      <c r="D241" s="3"/>
      <c r="E241" s="3"/>
      <c r="F241" s="3"/>
      <c r="G241" s="3"/>
      <c r="H241" s="3"/>
    </row>
    <row r="242" spans="1:8" x14ac:dyDescent="0.25">
      <c r="A242" s="3"/>
      <c r="C242" s="3"/>
      <c r="D242" s="3"/>
      <c r="E242" s="3"/>
      <c r="F242" s="3"/>
      <c r="G242" s="3"/>
      <c r="H242" s="3"/>
    </row>
    <row r="243" spans="1:8" x14ac:dyDescent="0.25">
      <c r="A243" s="3"/>
      <c r="C243" s="3"/>
      <c r="D243" s="3"/>
      <c r="E243" s="3"/>
      <c r="F243" s="3"/>
      <c r="G243" s="3"/>
      <c r="H243" s="3"/>
    </row>
    <row r="244" spans="1:8" x14ac:dyDescent="0.25">
      <c r="A244" s="3"/>
      <c r="C244" s="3"/>
      <c r="D244" s="3"/>
      <c r="E244" s="3"/>
      <c r="F244" s="3"/>
      <c r="G244" s="3"/>
      <c r="H244" s="3"/>
    </row>
    <row r="245" spans="1:8" x14ac:dyDescent="0.25">
      <c r="A245" s="3"/>
      <c r="C245" s="3"/>
      <c r="D245" s="3"/>
      <c r="E245" s="3"/>
      <c r="F245" s="3"/>
      <c r="G245" s="3"/>
      <c r="H245" s="3"/>
    </row>
    <row r="246" spans="1:8" x14ac:dyDescent="0.25">
      <c r="A246" s="3"/>
      <c r="C246" s="3"/>
      <c r="D246" s="3"/>
      <c r="E246" s="3"/>
      <c r="F246" s="3"/>
      <c r="G246" s="3"/>
      <c r="H246" s="3"/>
    </row>
    <row r="247" spans="1:8" x14ac:dyDescent="0.25">
      <c r="A247" s="3"/>
      <c r="C247" s="3"/>
      <c r="D247" s="3"/>
      <c r="E247" s="3"/>
      <c r="F247" s="3"/>
      <c r="G247" s="3"/>
      <c r="H247" s="3"/>
    </row>
    <row r="248" spans="1:8" x14ac:dyDescent="0.25">
      <c r="A248" s="3"/>
      <c r="C248" s="3"/>
      <c r="D248" s="3"/>
      <c r="E248" s="3"/>
      <c r="F248" s="3"/>
      <c r="G248" s="3"/>
      <c r="H248" s="3"/>
    </row>
    <row r="249" spans="1:8" x14ac:dyDescent="0.25">
      <c r="A249" s="3"/>
      <c r="C249" s="3"/>
      <c r="D249" s="3"/>
      <c r="E249" s="3"/>
      <c r="F249" s="3"/>
      <c r="G249" s="3"/>
      <c r="H249" s="3"/>
    </row>
    <row r="250" spans="1:8" x14ac:dyDescent="0.25">
      <c r="A250" s="3"/>
      <c r="C250" s="3"/>
      <c r="D250" s="3"/>
      <c r="E250" s="3"/>
      <c r="F250" s="3"/>
      <c r="G250" s="3"/>
      <c r="H250" s="3"/>
    </row>
    <row r="251" spans="1:8" x14ac:dyDescent="0.25">
      <c r="A251" s="3"/>
      <c r="C251" s="3"/>
      <c r="D251" s="3"/>
      <c r="E251" s="3"/>
      <c r="F251" s="3"/>
      <c r="G251" s="3"/>
      <c r="H251" s="3"/>
    </row>
    <row r="252" spans="1:8" x14ac:dyDescent="0.25">
      <c r="A252" s="3"/>
      <c r="C252" s="3"/>
      <c r="D252" s="3"/>
      <c r="E252" s="3"/>
      <c r="F252" s="3"/>
      <c r="G252" s="3"/>
      <c r="H252" s="3"/>
    </row>
    <row r="253" spans="1:8" x14ac:dyDescent="0.25">
      <c r="A253" s="3"/>
      <c r="C253" s="3"/>
      <c r="D253" s="3"/>
      <c r="E253" s="3"/>
      <c r="F253" s="3"/>
      <c r="G253" s="3"/>
      <c r="H253" s="3"/>
    </row>
    <row r="254" spans="1:8" x14ac:dyDescent="0.25">
      <c r="A254" s="3"/>
      <c r="C254" s="3"/>
      <c r="D254" s="3"/>
      <c r="E254" s="3"/>
      <c r="F254" s="3"/>
      <c r="G254" s="3"/>
      <c r="H254" s="3"/>
    </row>
    <row r="255" spans="1:8" x14ac:dyDescent="0.25">
      <c r="A255" s="3"/>
      <c r="C255" s="3"/>
      <c r="D255" s="3"/>
      <c r="E255" s="3"/>
      <c r="F255" s="3"/>
      <c r="G255" s="3"/>
      <c r="H255" s="3"/>
    </row>
    <row r="256" spans="1:8" x14ac:dyDescent="0.25">
      <c r="A256" s="3"/>
      <c r="C256" s="3"/>
      <c r="D256" s="3"/>
      <c r="E256" s="3"/>
      <c r="F256" s="3"/>
      <c r="G256" s="3"/>
      <c r="H256" s="3"/>
    </row>
    <row r="257" spans="1:8" x14ac:dyDescent="0.25">
      <c r="A257" s="3"/>
      <c r="C257" s="3"/>
      <c r="D257" s="3"/>
      <c r="E257" s="3"/>
      <c r="F257" s="3"/>
      <c r="G257" s="3"/>
      <c r="H257" s="3"/>
    </row>
    <row r="258" spans="1:8" x14ac:dyDescent="0.25">
      <c r="A258" s="3"/>
      <c r="C258" s="3"/>
      <c r="D258" s="3"/>
      <c r="E258" s="3"/>
      <c r="F258" s="3"/>
      <c r="G258" s="3"/>
      <c r="H258" s="3"/>
    </row>
    <row r="259" spans="1:8" x14ac:dyDescent="0.25">
      <c r="A259" s="3"/>
      <c r="C259" s="3"/>
      <c r="D259" s="3"/>
      <c r="E259" s="3"/>
      <c r="F259" s="3"/>
      <c r="G259" s="3"/>
      <c r="H259" s="3"/>
    </row>
    <row r="260" spans="1:8" x14ac:dyDescent="0.25">
      <c r="A260" s="3"/>
      <c r="C260" s="3"/>
      <c r="D260" s="3"/>
      <c r="E260" s="3"/>
      <c r="F260" s="3"/>
      <c r="G260" s="3"/>
      <c r="H260" s="3"/>
    </row>
    <row r="261" spans="1:8" x14ac:dyDescent="0.25">
      <c r="A261" s="3"/>
      <c r="C261" s="3"/>
      <c r="D261" s="3"/>
      <c r="E261" s="3"/>
      <c r="F261" s="3"/>
      <c r="G261" s="3"/>
      <c r="H261" s="3"/>
    </row>
    <row r="262" spans="1:8" x14ac:dyDescent="0.25">
      <c r="A262" s="3"/>
      <c r="C262" s="3"/>
      <c r="D262" s="3"/>
      <c r="E262" s="3"/>
      <c r="F262" s="3"/>
      <c r="G262" s="3"/>
      <c r="H262" s="3"/>
    </row>
    <row r="263" spans="1:8" x14ac:dyDescent="0.25">
      <c r="A263" s="3"/>
      <c r="C263" s="3"/>
      <c r="D263" s="3"/>
      <c r="E263" s="3"/>
      <c r="F263" s="3"/>
      <c r="G263" s="3"/>
      <c r="H263" s="3"/>
    </row>
    <row r="264" spans="1:8" x14ac:dyDescent="0.25">
      <c r="A264" s="3"/>
      <c r="C264" s="3"/>
      <c r="D264" s="3"/>
      <c r="E264" s="3"/>
      <c r="F264" s="3"/>
      <c r="G264" s="3"/>
      <c r="H264" s="3"/>
    </row>
    <row r="265" spans="1:8" x14ac:dyDescent="0.25">
      <c r="A265" s="3"/>
      <c r="C265" s="3"/>
      <c r="D265" s="3"/>
      <c r="E265" s="3"/>
      <c r="F265" s="3"/>
      <c r="G265" s="3"/>
      <c r="H265" s="3"/>
    </row>
    <row r="266" spans="1:8" x14ac:dyDescent="0.25">
      <c r="A266" s="3"/>
      <c r="C266" s="3"/>
      <c r="D266" s="3"/>
      <c r="E266" s="3"/>
      <c r="F266" s="3"/>
      <c r="G266" s="3"/>
      <c r="H266" s="3"/>
    </row>
    <row r="267" spans="1:8" x14ac:dyDescent="0.25">
      <c r="A267" s="3"/>
      <c r="C267" s="3"/>
      <c r="D267" s="3"/>
      <c r="E267" s="3"/>
      <c r="F267" s="3"/>
      <c r="G267" s="3"/>
      <c r="H267" s="3"/>
    </row>
    <row r="268" spans="1:8" x14ac:dyDescent="0.25">
      <c r="A268" s="3"/>
      <c r="C268" s="3"/>
      <c r="D268" s="3"/>
      <c r="E268" s="3"/>
      <c r="F268" s="3"/>
      <c r="G268" s="3"/>
      <c r="H268" s="3"/>
    </row>
    <row r="269" spans="1:8" x14ac:dyDescent="0.25">
      <c r="A269" s="3"/>
      <c r="C269" s="3"/>
      <c r="D269" s="3"/>
      <c r="E269" s="3"/>
      <c r="F269" s="3"/>
      <c r="G269" s="3"/>
      <c r="H269" s="3"/>
    </row>
    <row r="270" spans="1:8" x14ac:dyDescent="0.25">
      <c r="A270" s="3"/>
      <c r="C270" s="3"/>
      <c r="D270" s="3"/>
      <c r="E270" s="3"/>
      <c r="F270" s="3"/>
      <c r="G270" s="3"/>
      <c r="H270" s="3"/>
    </row>
    <row r="271" spans="1:8" x14ac:dyDescent="0.25">
      <c r="A271" s="3"/>
      <c r="C271" s="3"/>
      <c r="D271" s="3"/>
      <c r="E271" s="3"/>
      <c r="F271" s="3"/>
      <c r="G271" s="3"/>
      <c r="H271" s="3"/>
    </row>
    <row r="272" spans="1:8" x14ac:dyDescent="0.25">
      <c r="A272" s="3"/>
      <c r="C272" s="3"/>
      <c r="D272" s="3"/>
      <c r="E272" s="3"/>
      <c r="F272" s="3"/>
      <c r="G272" s="3"/>
      <c r="H272" s="3"/>
    </row>
    <row r="273" spans="1:8" x14ac:dyDescent="0.25">
      <c r="A273" s="3"/>
      <c r="C273" s="3"/>
      <c r="D273" s="3"/>
      <c r="E273" s="3"/>
      <c r="F273" s="3"/>
      <c r="G273" s="3"/>
      <c r="H273" s="3"/>
    </row>
    <row r="274" spans="1:8" x14ac:dyDescent="0.25">
      <c r="A274" s="3"/>
      <c r="C274" s="3"/>
      <c r="D274" s="3"/>
      <c r="E274" s="3"/>
      <c r="F274" s="3"/>
      <c r="G274" s="3"/>
      <c r="H274" s="3"/>
    </row>
    <row r="275" spans="1:8" x14ac:dyDescent="0.25">
      <c r="A275" s="3"/>
      <c r="C275" s="3"/>
      <c r="D275" s="3"/>
      <c r="E275" s="3"/>
      <c r="F275" s="3"/>
      <c r="G275" s="3"/>
      <c r="H275" s="3"/>
    </row>
    <row r="276" spans="1:8" x14ac:dyDescent="0.25">
      <c r="A276" s="3"/>
      <c r="C276" s="3"/>
      <c r="D276" s="3"/>
      <c r="E276" s="3"/>
      <c r="F276" s="3"/>
      <c r="G276" s="3"/>
      <c r="H276" s="3"/>
    </row>
    <row r="277" spans="1:8" x14ac:dyDescent="0.25">
      <c r="A277" s="3"/>
      <c r="C277" s="3"/>
      <c r="D277" s="3"/>
      <c r="E277" s="3"/>
      <c r="F277" s="3"/>
      <c r="G277" s="3"/>
      <c r="H277" s="3"/>
    </row>
    <row r="278" spans="1:8" x14ac:dyDescent="0.25">
      <c r="A278" s="3"/>
      <c r="C278" s="3"/>
      <c r="D278" s="3"/>
      <c r="E278" s="3"/>
      <c r="F278" s="3"/>
      <c r="G278" s="3"/>
      <c r="H278" s="3"/>
    </row>
    <row r="279" spans="1:8" x14ac:dyDescent="0.25">
      <c r="A279" s="3"/>
      <c r="C279" s="3"/>
      <c r="D279" s="3"/>
      <c r="E279" s="3"/>
      <c r="F279" s="3"/>
      <c r="G279" s="3"/>
      <c r="H279" s="3"/>
    </row>
    <row r="280" spans="1:8" x14ac:dyDescent="0.25">
      <c r="A280" s="3"/>
      <c r="C280" s="3"/>
      <c r="D280" s="3"/>
      <c r="E280" s="3"/>
      <c r="F280" s="3"/>
      <c r="G280" s="3"/>
      <c r="H280" s="3"/>
    </row>
    <row r="281" spans="1:8" x14ac:dyDescent="0.25">
      <c r="A281" s="3"/>
      <c r="C281" s="3"/>
      <c r="D281" s="3"/>
      <c r="E281" s="3"/>
      <c r="F281" s="3"/>
      <c r="G281" s="3"/>
      <c r="H281" s="3"/>
    </row>
    <row r="282" spans="1:8" x14ac:dyDescent="0.25">
      <c r="A282" s="3"/>
      <c r="C282" s="3"/>
      <c r="D282" s="3"/>
      <c r="E282" s="3"/>
      <c r="F282" s="3"/>
      <c r="G282" s="3"/>
      <c r="H282" s="3"/>
    </row>
    <row r="283" spans="1:8" x14ac:dyDescent="0.25">
      <c r="A283" s="3"/>
      <c r="C283" s="3"/>
      <c r="D283" s="3"/>
      <c r="E283" s="3"/>
      <c r="F283" s="3"/>
      <c r="G283" s="3"/>
      <c r="H283" s="3"/>
    </row>
    <row r="284" spans="1:8" x14ac:dyDescent="0.25">
      <c r="A284" s="3"/>
      <c r="C284" s="3"/>
      <c r="D284" s="3"/>
      <c r="E284" s="3"/>
      <c r="F284" s="3"/>
      <c r="G284" s="3"/>
      <c r="H284" s="3"/>
    </row>
    <row r="285" spans="1:8" x14ac:dyDescent="0.25">
      <c r="A285" s="3"/>
      <c r="C285" s="3"/>
      <c r="D285" s="3"/>
      <c r="E285" s="3"/>
      <c r="F285" s="3"/>
      <c r="G285" s="3"/>
      <c r="H285" s="3"/>
    </row>
    <row r="286" spans="1:8" x14ac:dyDescent="0.25">
      <c r="A286" s="3"/>
      <c r="C286" s="3"/>
      <c r="D286" s="3"/>
      <c r="E286" s="3"/>
      <c r="F286" s="3"/>
      <c r="G286" s="3"/>
      <c r="H286" s="3"/>
    </row>
    <row r="287" spans="1:8" x14ac:dyDescent="0.25">
      <c r="A287" s="3"/>
      <c r="C287" s="3"/>
      <c r="D287" s="3"/>
      <c r="E287" s="3"/>
      <c r="F287" s="3"/>
      <c r="G287" s="3"/>
      <c r="H287" s="3"/>
    </row>
    <row r="288" spans="1:8" x14ac:dyDescent="0.25">
      <c r="A288" s="3"/>
      <c r="C288" s="3"/>
      <c r="D288" s="3"/>
      <c r="E288" s="3"/>
      <c r="F288" s="3"/>
      <c r="G288" s="3"/>
      <c r="H288" s="3"/>
    </row>
    <row r="289" spans="1:8" x14ac:dyDescent="0.25">
      <c r="A289" s="3"/>
      <c r="C289" s="3"/>
      <c r="D289" s="3"/>
      <c r="E289" s="3"/>
      <c r="F289" s="3"/>
      <c r="G289" s="3"/>
      <c r="H289" s="3"/>
    </row>
    <row r="290" spans="1:8" x14ac:dyDescent="0.25">
      <c r="A290" s="3"/>
      <c r="C290" s="3"/>
      <c r="D290" s="3"/>
      <c r="E290" s="3"/>
      <c r="F290" s="3"/>
      <c r="G290" s="3"/>
      <c r="H290" s="3"/>
    </row>
    <row r="291" spans="1:8" x14ac:dyDescent="0.25">
      <c r="A291" s="3"/>
      <c r="C291" s="3"/>
      <c r="D291" s="3"/>
      <c r="E291" s="3"/>
      <c r="F291" s="3"/>
      <c r="G291" s="3"/>
      <c r="H291" s="3"/>
    </row>
    <row r="292" spans="1:8" x14ac:dyDescent="0.25">
      <c r="A292" s="3"/>
      <c r="C292" s="3"/>
      <c r="D292" s="3"/>
      <c r="E292" s="3"/>
      <c r="F292" s="3"/>
      <c r="G292" s="3"/>
      <c r="H292" s="3"/>
    </row>
    <row r="293" spans="1:8" x14ac:dyDescent="0.25">
      <c r="A293" s="3"/>
      <c r="C293" s="3"/>
      <c r="D293" s="3"/>
      <c r="E293" s="3"/>
      <c r="F293" s="3"/>
      <c r="G293" s="3"/>
      <c r="H293" s="3"/>
    </row>
    <row r="294" spans="1:8" x14ac:dyDescent="0.25">
      <c r="A294" s="3"/>
      <c r="C294" s="3"/>
      <c r="D294" s="3"/>
      <c r="E294" s="3"/>
      <c r="F294" s="3"/>
      <c r="G294" s="3"/>
      <c r="H294" s="3"/>
    </row>
    <row r="295" spans="1:8" x14ac:dyDescent="0.25">
      <c r="A295" s="3"/>
      <c r="C295" s="3"/>
      <c r="D295" s="3"/>
      <c r="E295" s="3"/>
      <c r="F295" s="3"/>
      <c r="G295" s="3"/>
      <c r="H295" s="3"/>
    </row>
    <row r="296" spans="1:8" x14ac:dyDescent="0.25">
      <c r="A296" s="3"/>
      <c r="C296" s="3"/>
      <c r="D296" s="3"/>
      <c r="E296" s="3"/>
      <c r="F296" s="3"/>
      <c r="G296" s="3"/>
      <c r="H296" s="3"/>
    </row>
    <row r="297" spans="1:8" x14ac:dyDescent="0.25">
      <c r="A297" s="3"/>
      <c r="C297" s="3"/>
      <c r="D297" s="3"/>
      <c r="E297" s="3"/>
      <c r="F297" s="3"/>
      <c r="G297" s="3"/>
      <c r="H297" s="3"/>
    </row>
    <row r="298" spans="1:8" x14ac:dyDescent="0.25">
      <c r="A298" s="3"/>
      <c r="C298" s="3"/>
      <c r="D298" s="3"/>
      <c r="E298" s="3"/>
      <c r="F298" s="3"/>
      <c r="G298" s="3"/>
      <c r="H298" s="3"/>
    </row>
    <row r="299" spans="1:8" x14ac:dyDescent="0.25">
      <c r="A299" s="3"/>
      <c r="C299" s="3"/>
      <c r="D299" s="3"/>
      <c r="E299" s="3"/>
      <c r="F299" s="3"/>
      <c r="G299" s="3"/>
      <c r="H299" s="3"/>
    </row>
    <row r="300" spans="1:8" x14ac:dyDescent="0.25">
      <c r="A300" s="3"/>
      <c r="C300" s="3"/>
      <c r="D300" s="3"/>
      <c r="E300" s="3"/>
      <c r="F300" s="3"/>
      <c r="G300" s="3"/>
      <c r="H300" s="3"/>
    </row>
    <row r="301" spans="1:8" x14ac:dyDescent="0.25">
      <c r="A301" s="3"/>
      <c r="C301" s="3"/>
      <c r="D301" s="3"/>
      <c r="E301" s="3"/>
      <c r="F301" s="3"/>
      <c r="G301" s="3"/>
      <c r="H301" s="3"/>
    </row>
    <row r="302" spans="1:8" x14ac:dyDescent="0.25">
      <c r="A302" s="3"/>
      <c r="C302" s="3"/>
      <c r="D302" s="3"/>
      <c r="E302" s="3"/>
      <c r="F302" s="3"/>
      <c r="G302" s="3"/>
      <c r="H302" s="3"/>
    </row>
    <row r="303" spans="1:8" x14ac:dyDescent="0.25">
      <c r="A303" s="3"/>
      <c r="C303" s="3"/>
      <c r="D303" s="3"/>
      <c r="E303" s="3"/>
      <c r="F303" s="3"/>
      <c r="G303" s="3"/>
      <c r="H303" s="3"/>
    </row>
    <row r="304" spans="1:8" x14ac:dyDescent="0.25">
      <c r="A304" s="3"/>
      <c r="C304" s="3"/>
      <c r="D304" s="3"/>
      <c r="E304" s="3"/>
      <c r="F304" s="3"/>
      <c r="G304" s="3"/>
      <c r="H304" s="3"/>
    </row>
    <row r="305" spans="1:8" x14ac:dyDescent="0.25">
      <c r="A305" s="3"/>
      <c r="C305" s="3"/>
      <c r="D305" s="3"/>
      <c r="E305" s="3"/>
      <c r="F305" s="3"/>
      <c r="G305" s="3"/>
      <c r="H305" s="3"/>
    </row>
    <row r="306" spans="1:8" x14ac:dyDescent="0.25">
      <c r="A306" s="3"/>
      <c r="C306" s="3"/>
      <c r="D306" s="3"/>
      <c r="E306" s="3"/>
      <c r="F306" s="3"/>
      <c r="G306" s="3"/>
      <c r="H306" s="3"/>
    </row>
    <row r="307" spans="1:8" x14ac:dyDescent="0.25">
      <c r="A307" s="3"/>
      <c r="C307" s="3"/>
      <c r="D307" s="3"/>
      <c r="E307" s="3"/>
      <c r="F307" s="3"/>
      <c r="G307" s="3"/>
      <c r="H307" s="3"/>
    </row>
    <row r="308" spans="1:8" x14ac:dyDescent="0.25">
      <c r="A308" s="3"/>
      <c r="C308" s="3"/>
      <c r="D308" s="3"/>
      <c r="E308" s="3"/>
      <c r="F308" s="3"/>
      <c r="G308" s="3"/>
      <c r="H308" s="3"/>
    </row>
    <row r="309" spans="1:8" x14ac:dyDescent="0.25">
      <c r="A309" s="3"/>
      <c r="C309" s="3"/>
      <c r="D309" s="3"/>
      <c r="E309" s="3"/>
      <c r="F309" s="3"/>
      <c r="G309" s="3"/>
      <c r="H309" s="3"/>
    </row>
    <row r="310" spans="1:8" x14ac:dyDescent="0.25">
      <c r="A310" s="3"/>
      <c r="C310" s="3"/>
      <c r="D310" s="3"/>
      <c r="E310" s="3"/>
      <c r="F310" s="3"/>
      <c r="G310" s="3"/>
      <c r="H310" s="3"/>
    </row>
    <row r="311" spans="1:8" x14ac:dyDescent="0.25">
      <c r="A311" s="3"/>
      <c r="C311" s="3"/>
      <c r="D311" s="3"/>
      <c r="E311" s="3"/>
      <c r="F311" s="3"/>
      <c r="G311" s="3"/>
      <c r="H311" s="3"/>
    </row>
    <row r="312" spans="1:8" x14ac:dyDescent="0.25">
      <c r="A312" s="3"/>
      <c r="C312" s="3"/>
      <c r="D312" s="3"/>
      <c r="E312" s="3"/>
      <c r="F312" s="3"/>
      <c r="G312" s="3"/>
      <c r="H312" s="3"/>
    </row>
    <row r="313" spans="1:8" x14ac:dyDescent="0.25">
      <c r="A313" s="3"/>
      <c r="C313" s="3"/>
      <c r="D313" s="3"/>
      <c r="E313" s="3"/>
      <c r="F313" s="3"/>
      <c r="G313" s="3"/>
      <c r="H313" s="3"/>
    </row>
    <row r="314" spans="1:8" x14ac:dyDescent="0.25">
      <c r="A314" s="3"/>
      <c r="C314" s="3"/>
      <c r="D314" s="3"/>
      <c r="E314" s="3"/>
      <c r="F314" s="3"/>
      <c r="G314" s="3"/>
      <c r="H314" s="3"/>
    </row>
    <row r="315" spans="1:8" x14ac:dyDescent="0.25">
      <c r="A315" s="3"/>
      <c r="C315" s="3"/>
      <c r="D315" s="3"/>
      <c r="E315" s="3"/>
      <c r="F315" s="3"/>
      <c r="G315" s="3"/>
      <c r="H315" s="3"/>
    </row>
    <row r="316" spans="1:8" x14ac:dyDescent="0.25">
      <c r="A316" s="3"/>
      <c r="C316" s="3"/>
      <c r="D316" s="3"/>
      <c r="E316" s="3"/>
      <c r="F316" s="3"/>
      <c r="G316" s="3"/>
      <c r="H316" s="3"/>
    </row>
    <row r="317" spans="1:8" x14ac:dyDescent="0.25">
      <c r="A317" s="3"/>
      <c r="C317" s="3"/>
      <c r="D317" s="3"/>
      <c r="E317" s="3"/>
      <c r="F317" s="3"/>
      <c r="G317" s="3"/>
      <c r="H317" s="3"/>
    </row>
    <row r="318" spans="1:8" x14ac:dyDescent="0.25">
      <c r="A318" s="3"/>
      <c r="C318" s="3"/>
      <c r="D318" s="3"/>
      <c r="E318" s="3"/>
      <c r="F318" s="3"/>
      <c r="G318" s="3"/>
      <c r="H318" s="3"/>
    </row>
    <row r="319" spans="1:8" x14ac:dyDescent="0.25">
      <c r="A319" s="3"/>
      <c r="C319" s="3"/>
      <c r="D319" s="3"/>
      <c r="E319" s="3"/>
      <c r="F319" s="3"/>
      <c r="G319" s="3"/>
      <c r="H319" s="3"/>
    </row>
    <row r="320" spans="1:8" x14ac:dyDescent="0.25">
      <c r="A320" s="3"/>
      <c r="C320" s="3"/>
      <c r="D320" s="3"/>
      <c r="E320" s="3"/>
      <c r="F320" s="3"/>
      <c r="G320" s="3"/>
      <c r="H320" s="3"/>
    </row>
    <row r="321" spans="1:8" x14ac:dyDescent="0.25">
      <c r="A321" s="3"/>
      <c r="C321" s="3"/>
      <c r="D321" s="3"/>
      <c r="E321" s="3"/>
      <c r="F321" s="3"/>
      <c r="G321" s="3"/>
      <c r="H321" s="3"/>
    </row>
    <row r="322" spans="1:8" x14ac:dyDescent="0.25">
      <c r="A322" s="3"/>
      <c r="C322" s="3"/>
      <c r="D322" s="3"/>
      <c r="E322" s="3"/>
      <c r="F322" s="3"/>
      <c r="G322" s="3"/>
      <c r="H322" s="3"/>
    </row>
    <row r="323" spans="1:8" x14ac:dyDescent="0.25">
      <c r="A323" s="3"/>
      <c r="C323" s="3"/>
      <c r="D323" s="3"/>
      <c r="E323" s="3"/>
      <c r="F323" s="3"/>
      <c r="G323" s="3"/>
      <c r="H323" s="3"/>
    </row>
    <row r="324" spans="1:8" x14ac:dyDescent="0.25">
      <c r="A324" s="3"/>
      <c r="C324" s="3"/>
      <c r="D324" s="3"/>
      <c r="E324" s="3"/>
      <c r="F324" s="3"/>
      <c r="G324" s="3"/>
      <c r="H324" s="3"/>
    </row>
    <row r="325" spans="1:8" x14ac:dyDescent="0.25">
      <c r="A325" s="3"/>
      <c r="C325" s="3"/>
      <c r="D325" s="3"/>
      <c r="E325" s="3"/>
      <c r="F325" s="3"/>
      <c r="G325" s="3"/>
      <c r="H325" s="3"/>
    </row>
    <row r="326" spans="1:8" x14ac:dyDescent="0.25">
      <c r="A326" s="3"/>
      <c r="C326" s="3"/>
      <c r="D326" s="3"/>
      <c r="E326" s="3"/>
      <c r="F326" s="3"/>
      <c r="G326" s="3"/>
      <c r="H326" s="3"/>
    </row>
    <row r="327" spans="1:8" x14ac:dyDescent="0.25">
      <c r="A327" s="3"/>
      <c r="C327" s="3"/>
      <c r="D327" s="3"/>
      <c r="E327" s="3"/>
      <c r="F327" s="3"/>
      <c r="G327" s="3"/>
      <c r="H327" s="3"/>
    </row>
    <row r="328" spans="1:8" x14ac:dyDescent="0.25">
      <c r="A328" s="3"/>
      <c r="C328" s="3"/>
      <c r="D328" s="3"/>
      <c r="E328" s="3"/>
      <c r="F328" s="3"/>
      <c r="G328" s="3"/>
      <c r="H328" s="3"/>
    </row>
    <row r="329" spans="1:8" x14ac:dyDescent="0.25">
      <c r="A329" s="3"/>
      <c r="C329" s="3"/>
      <c r="D329" s="3"/>
      <c r="E329" s="3"/>
      <c r="F329" s="3"/>
      <c r="G329" s="3"/>
      <c r="H329" s="3"/>
    </row>
    <row r="330" spans="1:8" x14ac:dyDescent="0.25">
      <c r="A330" s="3"/>
      <c r="C330" s="3"/>
      <c r="D330" s="3"/>
      <c r="E330" s="3"/>
      <c r="F330" s="3"/>
      <c r="G330" s="3"/>
      <c r="H330" s="3"/>
    </row>
    <row r="331" spans="1:8" x14ac:dyDescent="0.25">
      <c r="A331" s="3"/>
      <c r="C331" s="3"/>
      <c r="D331" s="3"/>
      <c r="E331" s="3"/>
      <c r="F331" s="3"/>
      <c r="G331" s="3"/>
      <c r="H331" s="3"/>
    </row>
    <row r="332" spans="1:8" x14ac:dyDescent="0.25">
      <c r="A332" s="3"/>
      <c r="C332" s="3"/>
      <c r="D332" s="3"/>
      <c r="E332" s="3"/>
      <c r="F332" s="3"/>
      <c r="G332" s="3"/>
      <c r="H332" s="3"/>
    </row>
    <row r="333" spans="1:8" x14ac:dyDescent="0.25">
      <c r="A333" s="3"/>
      <c r="C333" s="3"/>
      <c r="D333" s="3"/>
      <c r="E333" s="3"/>
      <c r="F333" s="3"/>
      <c r="G333" s="3"/>
      <c r="H333" s="3"/>
    </row>
    <row r="334" spans="1:8" x14ac:dyDescent="0.25">
      <c r="A334" s="3"/>
      <c r="C334" s="3"/>
      <c r="D334" s="3"/>
      <c r="E334" s="3"/>
      <c r="F334" s="3"/>
      <c r="G334" s="3"/>
      <c r="H334" s="3"/>
    </row>
    <row r="335" spans="1:8" x14ac:dyDescent="0.25">
      <c r="A335" s="3"/>
      <c r="C335" s="3"/>
      <c r="D335" s="3"/>
      <c r="E335" s="3"/>
      <c r="F335" s="3"/>
      <c r="G335" s="3"/>
      <c r="H335" s="3"/>
    </row>
    <row r="336" spans="1:8" x14ac:dyDescent="0.25">
      <c r="A336" s="3"/>
      <c r="C336" s="3"/>
      <c r="D336" s="3"/>
      <c r="E336" s="3"/>
      <c r="F336" s="3"/>
      <c r="G336" s="3"/>
      <c r="H336" s="3"/>
    </row>
    <row r="337" spans="1:8" x14ac:dyDescent="0.25">
      <c r="A337" s="3"/>
      <c r="C337" s="3"/>
      <c r="D337" s="3"/>
      <c r="E337" s="3"/>
      <c r="F337" s="3"/>
      <c r="G337" s="3"/>
      <c r="H337" s="3"/>
    </row>
    <row r="338" spans="1:8" x14ac:dyDescent="0.25">
      <c r="A338" s="3"/>
      <c r="C338" s="3"/>
      <c r="D338" s="3"/>
      <c r="E338" s="3"/>
      <c r="F338" s="3"/>
      <c r="G338" s="3"/>
      <c r="H338" s="3"/>
    </row>
    <row r="339" spans="1:8" x14ac:dyDescent="0.25">
      <c r="A339" s="3"/>
      <c r="C339" s="3"/>
      <c r="D339" s="3"/>
      <c r="E339" s="3"/>
      <c r="F339" s="3"/>
      <c r="G339" s="3"/>
      <c r="H339" s="3"/>
    </row>
    <row r="340" spans="1:8" x14ac:dyDescent="0.25">
      <c r="A340" s="3"/>
      <c r="C340" s="3"/>
      <c r="D340" s="3"/>
      <c r="E340" s="3"/>
      <c r="F340" s="3"/>
      <c r="G340" s="3"/>
      <c r="H340" s="3"/>
    </row>
    <row r="341" spans="1:8" x14ac:dyDescent="0.25">
      <c r="A341" s="3"/>
      <c r="C341" s="3"/>
      <c r="D341" s="3"/>
      <c r="E341" s="3"/>
      <c r="F341" s="3"/>
      <c r="G341" s="3"/>
      <c r="H341" s="3"/>
    </row>
    <row r="342" spans="1:8" x14ac:dyDescent="0.25">
      <c r="A342" s="3"/>
      <c r="C342" s="3"/>
      <c r="D342" s="3"/>
      <c r="E342" s="3"/>
      <c r="F342" s="3"/>
      <c r="G342" s="3"/>
      <c r="H342" s="3"/>
    </row>
    <row r="343" spans="1:8" x14ac:dyDescent="0.25">
      <c r="A343" s="3"/>
      <c r="C343" s="3"/>
      <c r="D343" s="3"/>
      <c r="E343" s="3"/>
      <c r="F343" s="3"/>
      <c r="G343" s="3"/>
      <c r="H343" s="3"/>
    </row>
    <row r="344" spans="1:8" x14ac:dyDescent="0.25">
      <c r="A344" s="3"/>
      <c r="C344" s="3"/>
      <c r="D344" s="3"/>
      <c r="E344" s="3"/>
      <c r="F344" s="3"/>
      <c r="G344" s="3"/>
      <c r="H344" s="3"/>
    </row>
    <row r="345" spans="1:8" x14ac:dyDescent="0.25">
      <c r="A345" s="3"/>
      <c r="C345" s="3"/>
      <c r="D345" s="3"/>
      <c r="E345" s="3"/>
      <c r="F345" s="3"/>
      <c r="G345" s="3"/>
      <c r="H345" s="3"/>
    </row>
    <row r="346" spans="1:8" x14ac:dyDescent="0.25">
      <c r="A346" s="3"/>
      <c r="C346" s="3"/>
      <c r="D346" s="3"/>
      <c r="E346" s="3"/>
      <c r="F346" s="3"/>
      <c r="G346" s="3"/>
      <c r="H346" s="3"/>
    </row>
    <row r="347" spans="1:8" x14ac:dyDescent="0.25">
      <c r="A347" s="3"/>
      <c r="C347" s="3"/>
      <c r="D347" s="3"/>
      <c r="E347" s="3"/>
      <c r="F347" s="3"/>
      <c r="G347" s="3"/>
      <c r="H347" s="3"/>
    </row>
    <row r="348" spans="1:8" x14ac:dyDescent="0.25">
      <c r="A348" s="3"/>
      <c r="C348" s="3"/>
      <c r="D348" s="3"/>
      <c r="E348" s="3"/>
      <c r="F348" s="3"/>
      <c r="G348" s="3"/>
      <c r="H348" s="3"/>
    </row>
    <row r="349" spans="1:8" x14ac:dyDescent="0.25">
      <c r="A349" s="3"/>
      <c r="C349" s="3"/>
      <c r="D349" s="3"/>
      <c r="E349" s="3"/>
      <c r="F349" s="3"/>
      <c r="G349" s="3"/>
      <c r="H349" s="3"/>
    </row>
    <row r="350" spans="1:8" x14ac:dyDescent="0.25">
      <c r="A350" s="3"/>
      <c r="C350" s="3"/>
      <c r="D350" s="3"/>
      <c r="E350" s="3"/>
      <c r="F350" s="3"/>
      <c r="G350" s="3"/>
      <c r="H350" s="3"/>
    </row>
    <row r="351" spans="1:8" x14ac:dyDescent="0.25">
      <c r="A351" s="3"/>
      <c r="C351" s="3"/>
      <c r="D351" s="3"/>
      <c r="E351" s="3"/>
      <c r="F351" s="3"/>
      <c r="G351" s="3"/>
      <c r="H351" s="3"/>
    </row>
    <row r="352" spans="1:8" x14ac:dyDescent="0.25">
      <c r="A352" s="3"/>
      <c r="C352" s="3"/>
      <c r="D352" s="3"/>
      <c r="E352" s="3"/>
      <c r="F352" s="3"/>
      <c r="G352" s="3"/>
      <c r="H352" s="3"/>
    </row>
    <row r="353" spans="1:8" x14ac:dyDescent="0.25">
      <c r="A353" s="3"/>
      <c r="C353" s="3"/>
      <c r="D353" s="3"/>
      <c r="E353" s="3"/>
      <c r="F353" s="3"/>
      <c r="G353" s="3"/>
      <c r="H353" s="3"/>
    </row>
    <row r="354" spans="1:8" x14ac:dyDescent="0.25">
      <c r="A354" s="3"/>
      <c r="C354" s="3"/>
      <c r="D354" s="3"/>
      <c r="E354" s="3"/>
      <c r="F354" s="3"/>
      <c r="G354" s="3"/>
      <c r="H354" s="3"/>
    </row>
    <row r="355" spans="1:8" x14ac:dyDescent="0.25">
      <c r="A355" s="3"/>
      <c r="C355" s="3"/>
      <c r="D355" s="3"/>
      <c r="E355" s="3"/>
      <c r="F355" s="3"/>
      <c r="G355" s="3"/>
      <c r="H355" s="3"/>
    </row>
    <row r="356" spans="1:8" x14ac:dyDescent="0.25">
      <c r="A356" s="3"/>
      <c r="C356" s="3"/>
      <c r="D356" s="3"/>
      <c r="E356" s="3"/>
      <c r="F356" s="3"/>
      <c r="G356" s="3"/>
      <c r="H356" s="3"/>
    </row>
    <row r="357" spans="1:8" x14ac:dyDescent="0.25">
      <c r="A357" s="3"/>
      <c r="C357" s="3"/>
      <c r="D357" s="3"/>
      <c r="E357" s="3"/>
      <c r="F357" s="3"/>
      <c r="G357" s="3"/>
      <c r="H357" s="3"/>
    </row>
    <row r="358" spans="1:8" x14ac:dyDescent="0.25">
      <c r="A358" s="3"/>
      <c r="C358" s="3"/>
      <c r="D358" s="3"/>
      <c r="E358" s="3"/>
      <c r="F358" s="3"/>
      <c r="G358" s="3"/>
      <c r="H358" s="3"/>
    </row>
    <row r="359" spans="1:8" x14ac:dyDescent="0.25">
      <c r="A359" s="3"/>
      <c r="C359" s="3"/>
      <c r="D359" s="3"/>
      <c r="E359" s="3"/>
      <c r="F359" s="3"/>
      <c r="G359" s="3"/>
      <c r="H359" s="3"/>
    </row>
    <row r="360" spans="1:8" x14ac:dyDescent="0.25">
      <c r="A360" s="3"/>
      <c r="C360" s="3"/>
      <c r="D360" s="3"/>
      <c r="E360" s="3"/>
      <c r="F360" s="3"/>
      <c r="G360" s="3"/>
      <c r="H360" s="3"/>
    </row>
    <row r="361" spans="1:8" x14ac:dyDescent="0.25">
      <c r="A361" s="3"/>
      <c r="C361" s="3"/>
      <c r="D361" s="3"/>
      <c r="E361" s="3"/>
      <c r="F361" s="3"/>
      <c r="G361" s="3"/>
      <c r="H361" s="3"/>
    </row>
    <row r="362" spans="1:8" x14ac:dyDescent="0.25">
      <c r="A362" s="3"/>
      <c r="C362" s="3"/>
      <c r="D362" s="3"/>
      <c r="E362" s="3"/>
      <c r="F362" s="3"/>
      <c r="G362" s="3"/>
      <c r="H362" s="3"/>
    </row>
    <row r="363" spans="1:8" x14ac:dyDescent="0.25">
      <c r="A363" s="3"/>
      <c r="C363" s="3"/>
      <c r="D363" s="3"/>
      <c r="E363" s="3"/>
      <c r="F363" s="3"/>
      <c r="G363" s="3"/>
      <c r="H363" s="3"/>
    </row>
    <row r="364" spans="1:8" x14ac:dyDescent="0.25">
      <c r="A364" s="3"/>
      <c r="C364" s="3"/>
      <c r="D364" s="3"/>
      <c r="E364" s="3"/>
      <c r="F364" s="3"/>
      <c r="G364" s="3"/>
      <c r="H364" s="3"/>
    </row>
    <row r="365" spans="1:8" x14ac:dyDescent="0.25">
      <c r="A365" s="3"/>
      <c r="C365" s="3"/>
      <c r="D365" s="3"/>
      <c r="E365" s="3"/>
      <c r="F365" s="3"/>
      <c r="G365" s="3"/>
      <c r="H365" s="3"/>
    </row>
    <row r="366" spans="1:8" x14ac:dyDescent="0.25">
      <c r="A366" s="3"/>
      <c r="C366" s="3"/>
      <c r="D366" s="3"/>
      <c r="E366" s="3"/>
      <c r="F366" s="3"/>
      <c r="G366" s="3"/>
      <c r="H366" s="3"/>
    </row>
    <row r="367" spans="1:8" x14ac:dyDescent="0.25">
      <c r="A367" s="3"/>
      <c r="C367" s="3"/>
      <c r="D367" s="3"/>
      <c r="E367" s="3"/>
      <c r="F367" s="3"/>
      <c r="G367" s="3"/>
      <c r="H367" s="3"/>
    </row>
    <row r="368" spans="1:8" x14ac:dyDescent="0.25">
      <c r="A368" s="3"/>
      <c r="C368" s="3"/>
      <c r="D368" s="3"/>
      <c r="E368" s="3"/>
      <c r="F368" s="3"/>
      <c r="G368" s="3"/>
      <c r="H368" s="3"/>
    </row>
    <row r="369" spans="1:8" x14ac:dyDescent="0.25">
      <c r="A369" s="3"/>
      <c r="C369" s="3"/>
      <c r="D369" s="3"/>
      <c r="E369" s="3"/>
      <c r="F369" s="3"/>
      <c r="G369" s="3"/>
      <c r="H369" s="3"/>
    </row>
    <row r="370" spans="1:8" x14ac:dyDescent="0.25">
      <c r="A370" s="3"/>
      <c r="C370" s="3"/>
      <c r="D370" s="3"/>
      <c r="E370" s="3"/>
      <c r="F370" s="3"/>
      <c r="G370" s="3"/>
      <c r="H370" s="3"/>
    </row>
    <row r="371" spans="1:8" x14ac:dyDescent="0.25">
      <c r="A371" s="3"/>
      <c r="C371" s="3"/>
      <c r="D371" s="3"/>
      <c r="E371" s="3"/>
      <c r="F371" s="3"/>
      <c r="G371" s="3"/>
      <c r="H371" s="3"/>
    </row>
    <row r="372" spans="1:8" x14ac:dyDescent="0.25">
      <c r="A372" s="3"/>
      <c r="C372" s="3"/>
      <c r="D372" s="3"/>
      <c r="E372" s="3"/>
      <c r="F372" s="3"/>
      <c r="G372" s="3"/>
      <c r="H372" s="3"/>
    </row>
    <row r="373" spans="1:8" x14ac:dyDescent="0.25">
      <c r="A373" s="3"/>
      <c r="C373" s="3"/>
      <c r="D373" s="3"/>
      <c r="E373" s="3"/>
      <c r="F373" s="3"/>
      <c r="G373" s="3"/>
      <c r="H373" s="3"/>
    </row>
    <row r="374" spans="1:8" x14ac:dyDescent="0.25">
      <c r="A374" s="3"/>
      <c r="C374" s="3"/>
      <c r="D374" s="3"/>
      <c r="E374" s="3"/>
      <c r="F374" s="3"/>
      <c r="G374" s="3"/>
      <c r="H374" s="3"/>
    </row>
    <row r="375" spans="1:8" x14ac:dyDescent="0.25">
      <c r="A375" s="3"/>
      <c r="C375" s="3"/>
      <c r="D375" s="3"/>
      <c r="E375" s="3"/>
      <c r="F375" s="3"/>
      <c r="G375" s="3"/>
      <c r="H375" s="3"/>
    </row>
    <row r="376" spans="1:8" x14ac:dyDescent="0.25">
      <c r="A376" s="3"/>
      <c r="C376" s="3"/>
      <c r="D376" s="3"/>
      <c r="E376" s="3"/>
      <c r="F376" s="3"/>
      <c r="G376" s="3"/>
      <c r="H376" s="3"/>
    </row>
    <row r="377" spans="1:8" x14ac:dyDescent="0.25">
      <c r="A377" s="3"/>
      <c r="C377" s="3"/>
      <c r="D377" s="3"/>
      <c r="E377" s="3"/>
      <c r="F377" s="3"/>
      <c r="G377" s="3"/>
      <c r="H377" s="3"/>
    </row>
    <row r="378" spans="1:8" x14ac:dyDescent="0.25">
      <c r="A378" s="3"/>
      <c r="C378" s="3"/>
      <c r="D378" s="3"/>
      <c r="E378" s="3"/>
      <c r="F378" s="3"/>
      <c r="G378" s="3"/>
      <c r="H378" s="3"/>
    </row>
    <row r="379" spans="1:8" x14ac:dyDescent="0.25">
      <c r="A379" s="3"/>
      <c r="C379" s="3"/>
      <c r="D379" s="3"/>
      <c r="E379" s="3"/>
      <c r="F379" s="3"/>
      <c r="G379" s="3"/>
      <c r="H379" s="3"/>
    </row>
    <row r="380" spans="1:8" x14ac:dyDescent="0.25">
      <c r="A380" s="3"/>
      <c r="C380" s="3"/>
      <c r="D380" s="3"/>
      <c r="E380" s="3"/>
      <c r="F380" s="3"/>
      <c r="G380" s="3"/>
      <c r="H380" s="3"/>
    </row>
    <row r="381" spans="1:8" x14ac:dyDescent="0.25">
      <c r="A381" s="3"/>
      <c r="C381" s="3"/>
      <c r="D381" s="3"/>
      <c r="E381" s="3"/>
      <c r="F381" s="3"/>
      <c r="G381" s="3"/>
      <c r="H381" s="3"/>
    </row>
    <row r="382" spans="1:8" x14ac:dyDescent="0.25">
      <c r="A382" s="3"/>
      <c r="C382" s="3"/>
      <c r="D382" s="3"/>
      <c r="E382" s="3"/>
      <c r="F382" s="3"/>
      <c r="G382" s="3"/>
      <c r="H382" s="3"/>
    </row>
    <row r="383" spans="1:8" x14ac:dyDescent="0.25">
      <c r="A383" s="3"/>
      <c r="C383" s="3"/>
      <c r="D383" s="3"/>
      <c r="E383" s="3"/>
      <c r="F383" s="3"/>
      <c r="G383" s="3"/>
      <c r="H383" s="3"/>
    </row>
    <row r="384" spans="1:8" x14ac:dyDescent="0.25">
      <c r="A384" s="3"/>
      <c r="C384" s="3"/>
      <c r="D384" s="3"/>
      <c r="E384" s="3"/>
      <c r="F384" s="3"/>
      <c r="G384" s="3"/>
      <c r="H384" s="3"/>
    </row>
    <row r="385" spans="1:8" x14ac:dyDescent="0.25">
      <c r="A385" s="3"/>
      <c r="C385" s="3"/>
      <c r="D385" s="3"/>
      <c r="E385" s="3"/>
      <c r="F385" s="3"/>
      <c r="G385" s="3"/>
      <c r="H385" s="3"/>
    </row>
    <row r="386" spans="1:8" x14ac:dyDescent="0.25">
      <c r="A386" s="3"/>
      <c r="C386" s="3"/>
      <c r="D386" s="3"/>
      <c r="E386" s="3"/>
      <c r="F386" s="3"/>
      <c r="G386" s="3"/>
      <c r="H386" s="3"/>
    </row>
    <row r="387" spans="1:8" x14ac:dyDescent="0.25">
      <c r="A387" s="3"/>
      <c r="C387" s="3"/>
      <c r="D387" s="3"/>
      <c r="E387" s="3"/>
      <c r="F387" s="3"/>
      <c r="G387" s="3"/>
      <c r="H387" s="3"/>
    </row>
    <row r="388" spans="1:8" x14ac:dyDescent="0.25">
      <c r="A388" s="3"/>
      <c r="C388" s="3"/>
      <c r="D388" s="3"/>
      <c r="E388" s="3"/>
      <c r="F388" s="3"/>
      <c r="G388" s="3"/>
      <c r="H388" s="3"/>
    </row>
    <row r="389" spans="1:8" x14ac:dyDescent="0.25">
      <c r="A389" s="3"/>
      <c r="C389" s="3"/>
      <c r="D389" s="3"/>
      <c r="E389" s="3"/>
      <c r="F389" s="3"/>
      <c r="G389" s="3"/>
      <c r="H389" s="3"/>
    </row>
    <row r="390" spans="1:8" x14ac:dyDescent="0.25">
      <c r="A390" s="3"/>
      <c r="C390" s="3"/>
      <c r="D390" s="3"/>
      <c r="E390" s="3"/>
      <c r="F390" s="3"/>
      <c r="G390" s="3"/>
      <c r="H390" s="3"/>
    </row>
    <row r="391" spans="1:8" x14ac:dyDescent="0.25">
      <c r="A391" s="3"/>
      <c r="C391" s="3"/>
      <c r="D391" s="3"/>
      <c r="E391" s="3"/>
      <c r="F391" s="3"/>
      <c r="G391" s="3"/>
      <c r="H391" s="3"/>
    </row>
    <row r="392" spans="1:8" x14ac:dyDescent="0.25">
      <c r="A392" s="3"/>
      <c r="C392" s="3"/>
      <c r="D392" s="3"/>
      <c r="E392" s="3"/>
      <c r="F392" s="3"/>
      <c r="G392" s="3"/>
      <c r="H392" s="3"/>
    </row>
    <row r="393" spans="1:8" x14ac:dyDescent="0.25">
      <c r="A393" s="3"/>
      <c r="C393" s="3"/>
      <c r="D393" s="3"/>
      <c r="E393" s="3"/>
      <c r="F393" s="3"/>
      <c r="G393" s="3"/>
      <c r="H393" s="3"/>
    </row>
    <row r="394" spans="1:8" x14ac:dyDescent="0.25">
      <c r="A394" s="3"/>
      <c r="C394" s="3"/>
      <c r="D394" s="3"/>
      <c r="E394" s="3"/>
      <c r="F394" s="3"/>
      <c r="G394" s="3"/>
      <c r="H394" s="3"/>
    </row>
    <row r="395" spans="1:8" x14ac:dyDescent="0.25">
      <c r="A395" s="3"/>
      <c r="C395" s="3"/>
      <c r="D395" s="3"/>
      <c r="E395" s="3"/>
      <c r="F395" s="3"/>
      <c r="G395" s="3"/>
      <c r="H395" s="3"/>
    </row>
    <row r="396" spans="1:8" x14ac:dyDescent="0.25">
      <c r="A396" s="3"/>
      <c r="C396" s="3"/>
      <c r="D396" s="3"/>
      <c r="E396" s="3"/>
      <c r="F396" s="3"/>
      <c r="G396" s="3"/>
      <c r="H396" s="3"/>
    </row>
    <row r="397" spans="1:8" x14ac:dyDescent="0.25">
      <c r="A397" s="3"/>
      <c r="C397" s="3"/>
      <c r="D397" s="3"/>
      <c r="E397" s="3"/>
      <c r="F397" s="3"/>
      <c r="G397" s="3"/>
      <c r="H397" s="3"/>
    </row>
    <row r="398" spans="1:8" x14ac:dyDescent="0.25">
      <c r="A398" s="3"/>
      <c r="C398" s="3"/>
      <c r="D398" s="3"/>
      <c r="E398" s="3"/>
      <c r="F398" s="3"/>
      <c r="G398" s="3"/>
      <c r="H398" s="3"/>
    </row>
    <row r="399" spans="1:8" x14ac:dyDescent="0.25">
      <c r="A399" s="3"/>
      <c r="C399" s="3"/>
      <c r="D399" s="3"/>
      <c r="E399" s="3"/>
      <c r="F399" s="3"/>
      <c r="G399" s="3"/>
      <c r="H399" s="3"/>
    </row>
    <row r="400" spans="1:8" x14ac:dyDescent="0.25">
      <c r="A400" s="3"/>
      <c r="C400" s="3"/>
      <c r="D400" s="3"/>
      <c r="E400" s="3"/>
      <c r="F400" s="3"/>
      <c r="G400" s="3"/>
      <c r="H400" s="3"/>
    </row>
    <row r="401" spans="1:8" x14ac:dyDescent="0.25">
      <c r="A401" s="3"/>
      <c r="C401" s="3"/>
      <c r="D401" s="3"/>
      <c r="E401" s="3"/>
      <c r="F401" s="3"/>
      <c r="G401" s="3"/>
      <c r="H401" s="3"/>
    </row>
    <row r="402" spans="1:8" x14ac:dyDescent="0.25">
      <c r="A402" s="3"/>
      <c r="C402" s="3"/>
      <c r="D402" s="3"/>
      <c r="E402" s="3"/>
      <c r="F402" s="3"/>
      <c r="G402" s="3"/>
      <c r="H402" s="3"/>
    </row>
    <row r="403" spans="1:8" x14ac:dyDescent="0.25">
      <c r="A403" s="3"/>
      <c r="C403" s="3"/>
      <c r="D403" s="3"/>
      <c r="E403" s="3"/>
      <c r="F403" s="3"/>
      <c r="G403" s="3"/>
      <c r="H403" s="3"/>
    </row>
    <row r="404" spans="1:8" x14ac:dyDescent="0.25">
      <c r="A404" s="3"/>
      <c r="C404" s="3"/>
      <c r="D404" s="3"/>
      <c r="E404" s="3"/>
      <c r="F404" s="3"/>
      <c r="G404" s="3"/>
      <c r="H404" s="3"/>
    </row>
    <row r="405" spans="1:8" x14ac:dyDescent="0.25">
      <c r="A405" s="3"/>
      <c r="C405" s="3"/>
      <c r="D405" s="3"/>
      <c r="E405" s="3"/>
      <c r="F405" s="3"/>
      <c r="G405" s="3"/>
      <c r="H405" s="3"/>
    </row>
    <row r="406" spans="1:8" x14ac:dyDescent="0.25">
      <c r="A406" s="3"/>
      <c r="C406" s="3"/>
      <c r="D406" s="3"/>
      <c r="E406" s="3"/>
      <c r="F406" s="3"/>
      <c r="G406" s="3"/>
      <c r="H406" s="3"/>
    </row>
    <row r="407" spans="1:8" x14ac:dyDescent="0.25">
      <c r="A407" s="3"/>
      <c r="C407" s="3"/>
      <c r="D407" s="3"/>
      <c r="E407" s="3"/>
      <c r="F407" s="3"/>
      <c r="G407" s="3"/>
      <c r="H407" s="3"/>
    </row>
    <row r="408" spans="1:8" x14ac:dyDescent="0.25">
      <c r="A408" s="3"/>
      <c r="C408" s="3"/>
      <c r="D408" s="3"/>
      <c r="E408" s="3"/>
      <c r="F408" s="3"/>
      <c r="G408" s="3"/>
      <c r="H408" s="3"/>
    </row>
    <row r="409" spans="1:8" x14ac:dyDescent="0.25">
      <c r="A409" s="3"/>
      <c r="C409" s="3"/>
      <c r="D409" s="3"/>
      <c r="E409" s="3"/>
      <c r="F409" s="3"/>
      <c r="G409" s="3"/>
      <c r="H409" s="3"/>
    </row>
    <row r="410" spans="1:8" x14ac:dyDescent="0.25">
      <c r="A410" s="3"/>
      <c r="C410" s="3"/>
      <c r="D410" s="3"/>
      <c r="E410" s="3"/>
      <c r="F410" s="3"/>
      <c r="G410" s="3"/>
      <c r="H410" s="3"/>
    </row>
    <row r="411" spans="1:8" x14ac:dyDescent="0.25">
      <c r="A411" s="3"/>
      <c r="C411" s="3"/>
      <c r="D411" s="3"/>
      <c r="E411" s="3"/>
      <c r="F411" s="3"/>
      <c r="G411" s="3"/>
      <c r="H411" s="3"/>
    </row>
    <row r="412" spans="1:8" x14ac:dyDescent="0.25">
      <c r="A412" s="3"/>
      <c r="C412" s="3"/>
      <c r="D412" s="3"/>
      <c r="E412" s="3"/>
      <c r="F412" s="3"/>
      <c r="G412" s="3"/>
      <c r="H412" s="3"/>
    </row>
    <row r="413" spans="1:8" x14ac:dyDescent="0.25">
      <c r="A413" s="3"/>
      <c r="C413" s="3"/>
      <c r="D413" s="3"/>
      <c r="E413" s="3"/>
      <c r="F413" s="3"/>
      <c r="G413" s="3"/>
      <c r="H413" s="3"/>
    </row>
    <row r="414" spans="1:8" x14ac:dyDescent="0.25">
      <c r="A414" s="3"/>
      <c r="C414" s="3"/>
      <c r="D414" s="3"/>
      <c r="E414" s="3"/>
      <c r="F414" s="3"/>
      <c r="G414" s="3"/>
      <c r="H414" s="3"/>
    </row>
    <row r="415" spans="1:8" x14ac:dyDescent="0.25">
      <c r="A415" s="3"/>
      <c r="C415" s="3"/>
      <c r="D415" s="3"/>
      <c r="E415" s="3"/>
      <c r="F415" s="3"/>
      <c r="G415" s="3"/>
      <c r="H415" s="3"/>
    </row>
    <row r="416" spans="1:8" x14ac:dyDescent="0.25">
      <c r="A416" s="3"/>
      <c r="C416" s="3"/>
      <c r="D416" s="3"/>
      <c r="E416" s="3"/>
      <c r="F416" s="3"/>
      <c r="G416" s="3"/>
      <c r="H416" s="3"/>
    </row>
    <row r="417" spans="1:8" x14ac:dyDescent="0.25">
      <c r="A417" s="3"/>
      <c r="C417" s="3"/>
      <c r="D417" s="3"/>
      <c r="E417" s="3"/>
      <c r="F417" s="3"/>
      <c r="G417" s="3"/>
      <c r="H417" s="3"/>
    </row>
    <row r="418" spans="1:8" x14ac:dyDescent="0.25">
      <c r="A418" s="3"/>
      <c r="C418" s="3"/>
      <c r="D418" s="3"/>
      <c r="E418" s="3"/>
      <c r="F418" s="3"/>
      <c r="G418" s="3"/>
      <c r="H418" s="3"/>
    </row>
    <row r="419" spans="1:8" x14ac:dyDescent="0.25">
      <c r="A419" s="3"/>
      <c r="C419" s="3"/>
      <c r="D419" s="3"/>
      <c r="E419" s="3"/>
      <c r="F419" s="3"/>
      <c r="G419" s="3"/>
      <c r="H419" s="3"/>
    </row>
    <row r="420" spans="1:8" x14ac:dyDescent="0.25">
      <c r="A420" s="3"/>
      <c r="C420" s="3"/>
      <c r="D420" s="3"/>
      <c r="E420" s="3"/>
      <c r="F420" s="3"/>
      <c r="G420" s="3"/>
      <c r="H420" s="3"/>
    </row>
    <row r="421" spans="1:8" x14ac:dyDescent="0.25">
      <c r="A421" s="3"/>
      <c r="C421" s="3"/>
      <c r="D421" s="3"/>
      <c r="E421" s="3"/>
      <c r="F421" s="3"/>
      <c r="G421" s="3"/>
      <c r="H421" s="3"/>
    </row>
    <row r="422" spans="1:8" x14ac:dyDescent="0.25">
      <c r="A422" s="3"/>
      <c r="C422" s="3"/>
      <c r="D422" s="3"/>
      <c r="E422" s="3"/>
      <c r="F422" s="3"/>
      <c r="G422" s="3"/>
      <c r="H422" s="3"/>
    </row>
    <row r="423" spans="1:8" x14ac:dyDescent="0.25">
      <c r="A423" s="3"/>
      <c r="C423" s="3"/>
      <c r="D423" s="3"/>
      <c r="E423" s="3"/>
      <c r="F423" s="3"/>
      <c r="G423" s="3"/>
      <c r="H423" s="3"/>
    </row>
    <row r="424" spans="1:8" x14ac:dyDescent="0.25">
      <c r="A424" s="3"/>
      <c r="C424" s="3"/>
      <c r="D424" s="3"/>
      <c r="E424" s="3"/>
      <c r="F424" s="3"/>
      <c r="G424" s="3"/>
      <c r="H424" s="3"/>
    </row>
    <row r="425" spans="1:8" x14ac:dyDescent="0.25">
      <c r="A425" s="3"/>
      <c r="C425" s="3"/>
      <c r="D425" s="3"/>
      <c r="E425" s="3"/>
      <c r="F425" s="3"/>
      <c r="G425" s="3"/>
      <c r="H425" s="3"/>
    </row>
    <row r="426" spans="1:8" x14ac:dyDescent="0.25">
      <c r="A426" s="3"/>
      <c r="C426" s="3"/>
      <c r="D426" s="3"/>
      <c r="E426" s="3"/>
      <c r="F426" s="3"/>
      <c r="G426" s="3"/>
      <c r="H426" s="3"/>
    </row>
    <row r="427" spans="1:8" x14ac:dyDescent="0.25">
      <c r="A427" s="3"/>
      <c r="C427" s="3"/>
      <c r="D427" s="3"/>
      <c r="E427" s="3"/>
      <c r="F427" s="3"/>
      <c r="G427" s="3"/>
      <c r="H427" s="3"/>
    </row>
    <row r="428" spans="1:8" x14ac:dyDescent="0.25">
      <c r="A428" s="3"/>
      <c r="C428" s="3"/>
      <c r="D428" s="3"/>
      <c r="E428" s="3"/>
      <c r="F428" s="3"/>
      <c r="G428" s="3"/>
      <c r="H428" s="3"/>
    </row>
    <row r="429" spans="1:8" x14ac:dyDescent="0.25">
      <c r="A429" s="3"/>
      <c r="C429" s="3"/>
      <c r="D429" s="3"/>
      <c r="E429" s="3"/>
      <c r="F429" s="3"/>
      <c r="G429" s="3"/>
      <c r="H429" s="3"/>
    </row>
    <row r="430" spans="1:8" x14ac:dyDescent="0.25">
      <c r="A430" s="3"/>
      <c r="C430" s="3"/>
      <c r="D430" s="3"/>
      <c r="E430" s="3"/>
      <c r="F430" s="3"/>
      <c r="G430" s="3"/>
      <c r="H430" s="3"/>
    </row>
    <row r="431" spans="1:8" x14ac:dyDescent="0.25">
      <c r="A431" s="3"/>
      <c r="C431" s="3"/>
      <c r="D431" s="3"/>
      <c r="E431" s="3"/>
      <c r="F431" s="3"/>
      <c r="G431" s="3"/>
      <c r="H431" s="3"/>
    </row>
    <row r="432" spans="1:8" x14ac:dyDescent="0.25">
      <c r="A432" s="3"/>
      <c r="C432" s="3"/>
      <c r="D432" s="3"/>
      <c r="E432" s="3"/>
      <c r="F432" s="3"/>
      <c r="G432" s="3"/>
      <c r="H432" s="3"/>
    </row>
    <row r="433" spans="1:8" x14ac:dyDescent="0.25">
      <c r="A433" s="3"/>
      <c r="C433" s="3"/>
      <c r="D433" s="3"/>
      <c r="E433" s="3"/>
      <c r="F433" s="3"/>
      <c r="G433" s="3"/>
      <c r="H433" s="3"/>
    </row>
    <row r="434" spans="1:8" x14ac:dyDescent="0.25">
      <c r="A434" s="3"/>
      <c r="C434" s="3"/>
      <c r="D434" s="3"/>
      <c r="E434" s="3"/>
      <c r="F434" s="3"/>
      <c r="G434" s="3"/>
      <c r="H434" s="3"/>
    </row>
    <row r="435" spans="1:8" x14ac:dyDescent="0.25">
      <c r="A435" s="3"/>
      <c r="C435" s="3"/>
      <c r="D435" s="3"/>
      <c r="E435" s="3"/>
      <c r="F435" s="3"/>
      <c r="G435" s="3"/>
      <c r="H435" s="3"/>
    </row>
    <row r="436" spans="1:8" x14ac:dyDescent="0.25">
      <c r="A436" s="3"/>
      <c r="C436" s="3"/>
      <c r="D436" s="3"/>
      <c r="E436" s="3"/>
      <c r="F436" s="3"/>
      <c r="G436" s="3"/>
      <c r="H436" s="3"/>
    </row>
    <row r="437" spans="1:8" x14ac:dyDescent="0.25">
      <c r="A437" s="3"/>
      <c r="C437" s="3"/>
      <c r="D437" s="3"/>
      <c r="E437" s="3"/>
      <c r="F437" s="3"/>
      <c r="G437" s="3"/>
      <c r="H437" s="3"/>
    </row>
    <row r="438" spans="1:8" x14ac:dyDescent="0.25">
      <c r="A438" s="3"/>
      <c r="C438" s="3"/>
      <c r="D438" s="3"/>
      <c r="E438" s="3"/>
      <c r="F438" s="3"/>
      <c r="G438" s="3"/>
      <c r="H438" s="3"/>
    </row>
    <row r="439" spans="1:8" x14ac:dyDescent="0.25">
      <c r="A439" s="3"/>
      <c r="C439" s="3"/>
      <c r="D439" s="3"/>
      <c r="E439" s="3"/>
      <c r="F439" s="3"/>
      <c r="G439" s="3"/>
      <c r="H439" s="3"/>
    </row>
    <row r="440" spans="1:8" x14ac:dyDescent="0.25">
      <c r="A440" s="3"/>
      <c r="C440" s="3"/>
      <c r="D440" s="3"/>
      <c r="E440" s="3"/>
      <c r="F440" s="3"/>
      <c r="G440" s="3"/>
      <c r="H440" s="3"/>
    </row>
    <row r="441" spans="1:8" x14ac:dyDescent="0.25">
      <c r="A441" s="3"/>
      <c r="C441" s="3"/>
      <c r="D441" s="3"/>
      <c r="E441" s="3"/>
      <c r="F441" s="3"/>
      <c r="G441" s="3"/>
      <c r="H441" s="3"/>
    </row>
    <row r="442" spans="1:8" x14ac:dyDescent="0.25">
      <c r="A442" s="3"/>
      <c r="C442" s="3"/>
      <c r="D442" s="3"/>
      <c r="E442" s="3"/>
      <c r="F442" s="3"/>
      <c r="G442" s="3"/>
      <c r="H442" s="3"/>
    </row>
    <row r="443" spans="1:8" x14ac:dyDescent="0.25">
      <c r="A443" s="3"/>
      <c r="C443" s="3"/>
      <c r="D443" s="3"/>
      <c r="E443" s="3"/>
      <c r="F443" s="3"/>
      <c r="G443" s="3"/>
      <c r="H443" s="3"/>
    </row>
    <row r="444" spans="1:8" x14ac:dyDescent="0.25">
      <c r="A444" s="3"/>
      <c r="C444" s="3"/>
      <c r="D444" s="3"/>
      <c r="E444" s="3"/>
      <c r="F444" s="3"/>
      <c r="G444" s="3"/>
      <c r="H444" s="3"/>
    </row>
    <row r="445" spans="1:8" x14ac:dyDescent="0.25">
      <c r="A445" s="3"/>
      <c r="C445" s="3"/>
      <c r="D445" s="3"/>
      <c r="E445" s="3"/>
      <c r="F445" s="3"/>
      <c r="G445" s="3"/>
      <c r="H445" s="3"/>
    </row>
    <row r="446" spans="1:8" x14ac:dyDescent="0.25">
      <c r="A446" s="3"/>
      <c r="C446" s="3"/>
      <c r="D446" s="3"/>
      <c r="E446" s="3"/>
      <c r="F446" s="3"/>
      <c r="G446" s="3"/>
      <c r="H446" s="3"/>
    </row>
    <row r="447" spans="1:8" x14ac:dyDescent="0.25">
      <c r="A447" s="3"/>
      <c r="C447" s="3"/>
      <c r="D447" s="3"/>
      <c r="E447" s="3"/>
      <c r="F447" s="3"/>
      <c r="G447" s="3"/>
      <c r="H447" s="3"/>
    </row>
    <row r="448" spans="1:8" x14ac:dyDescent="0.25">
      <c r="A448" s="3"/>
      <c r="C448" s="3"/>
      <c r="D448" s="3"/>
      <c r="E448" s="3"/>
      <c r="F448" s="3"/>
      <c r="G448" s="3"/>
      <c r="H448" s="3"/>
    </row>
    <row r="449" spans="1:8" x14ac:dyDescent="0.25">
      <c r="A449" s="3"/>
      <c r="C449" s="3"/>
      <c r="D449" s="3"/>
      <c r="E449" s="3"/>
      <c r="F449" s="3"/>
      <c r="G449" s="3"/>
      <c r="H449" s="3"/>
    </row>
    <row r="450" spans="1:8" x14ac:dyDescent="0.25">
      <c r="A450" s="3"/>
      <c r="C450" s="3"/>
      <c r="D450" s="3"/>
      <c r="E450" s="3"/>
      <c r="F450" s="3"/>
      <c r="G450" s="3"/>
      <c r="H450" s="3"/>
    </row>
    <row r="451" spans="1:8" x14ac:dyDescent="0.25">
      <c r="A451" s="3"/>
      <c r="C451" s="3"/>
      <c r="D451" s="3"/>
      <c r="E451" s="3"/>
      <c r="F451" s="3"/>
      <c r="G451" s="3"/>
      <c r="H451" s="3"/>
    </row>
    <row r="452" spans="1:8" x14ac:dyDescent="0.25">
      <c r="A452" s="3"/>
      <c r="C452" s="3"/>
      <c r="D452" s="3"/>
      <c r="E452" s="3"/>
      <c r="F452" s="3"/>
      <c r="G452" s="3"/>
      <c r="H452" s="3"/>
    </row>
    <row r="453" spans="1:8" x14ac:dyDescent="0.25">
      <c r="A453" s="3"/>
      <c r="C453" s="3"/>
      <c r="D453" s="3"/>
      <c r="E453" s="3"/>
      <c r="F453" s="3"/>
      <c r="G453" s="3"/>
      <c r="H453" s="3"/>
    </row>
    <row r="454" spans="1:8" x14ac:dyDescent="0.25">
      <c r="A454" s="3"/>
      <c r="C454" s="3"/>
      <c r="D454" s="3"/>
      <c r="E454" s="3"/>
      <c r="F454" s="3"/>
      <c r="G454" s="3"/>
      <c r="H454" s="3"/>
    </row>
    <row r="455" spans="1:8" x14ac:dyDescent="0.25">
      <c r="A455" s="3"/>
      <c r="C455" s="3"/>
      <c r="D455" s="3"/>
      <c r="E455" s="3"/>
      <c r="F455" s="3"/>
      <c r="G455" s="3"/>
      <c r="H455" s="3"/>
    </row>
    <row r="456" spans="1:8" x14ac:dyDescent="0.25">
      <c r="A456" s="3"/>
      <c r="C456" s="3"/>
      <c r="D456" s="3"/>
      <c r="E456" s="3"/>
      <c r="F456" s="3"/>
      <c r="G456" s="3"/>
      <c r="H456" s="3"/>
    </row>
    <row r="457" spans="1:8" x14ac:dyDescent="0.25">
      <c r="A457" s="3"/>
      <c r="C457" s="3"/>
      <c r="D457" s="3"/>
      <c r="E457" s="3"/>
      <c r="F457" s="3"/>
      <c r="G457" s="3"/>
      <c r="H457" s="3"/>
    </row>
    <row r="458" spans="1:8" x14ac:dyDescent="0.25">
      <c r="A458" s="3"/>
      <c r="C458" s="3"/>
      <c r="D458" s="3"/>
      <c r="E458" s="3"/>
      <c r="F458" s="3"/>
      <c r="G458" s="3"/>
      <c r="H458" s="3"/>
    </row>
    <row r="459" spans="1:8" x14ac:dyDescent="0.25">
      <c r="A459" s="3"/>
      <c r="C459" s="3"/>
      <c r="D459" s="3"/>
      <c r="E459" s="3"/>
      <c r="F459" s="3"/>
      <c r="G459" s="3"/>
      <c r="H459" s="3"/>
    </row>
    <row r="460" spans="1:8" x14ac:dyDescent="0.25">
      <c r="A460" s="3"/>
      <c r="C460" s="3"/>
      <c r="D460" s="3"/>
      <c r="E460" s="3"/>
      <c r="F460" s="3"/>
      <c r="G460" s="3"/>
      <c r="H460" s="3"/>
    </row>
    <row r="461" spans="1:8" x14ac:dyDescent="0.25">
      <c r="A461" s="3"/>
      <c r="C461" s="3"/>
      <c r="D461" s="3"/>
      <c r="E461" s="3"/>
      <c r="F461" s="3"/>
      <c r="G461" s="3"/>
      <c r="H461" s="3"/>
    </row>
    <row r="462" spans="1:8" x14ac:dyDescent="0.25">
      <c r="A462" s="3"/>
      <c r="C462" s="3"/>
      <c r="D462" s="3"/>
      <c r="E462" s="3"/>
      <c r="F462" s="3"/>
      <c r="G462" s="3"/>
      <c r="H462" s="3"/>
    </row>
    <row r="463" spans="1:8" x14ac:dyDescent="0.25">
      <c r="A463" s="3"/>
      <c r="C463" s="3"/>
      <c r="D463" s="3"/>
      <c r="E463" s="3"/>
      <c r="F463" s="3"/>
      <c r="G463" s="3"/>
      <c r="H463" s="3"/>
    </row>
    <row r="464" spans="1:8" x14ac:dyDescent="0.25">
      <c r="A464" s="3"/>
      <c r="C464" s="3"/>
      <c r="D464" s="3"/>
      <c r="E464" s="3"/>
      <c r="F464" s="3"/>
      <c r="G464" s="3"/>
      <c r="H464" s="3"/>
    </row>
    <row r="465" spans="1:8" x14ac:dyDescent="0.25">
      <c r="A465" s="3"/>
      <c r="C465" s="3"/>
      <c r="D465" s="3"/>
      <c r="E465" s="3"/>
      <c r="F465" s="3"/>
      <c r="G465" s="3"/>
      <c r="H465" s="3"/>
    </row>
    <row r="466" spans="1:8" x14ac:dyDescent="0.25">
      <c r="A466" s="3"/>
      <c r="C466" s="3"/>
      <c r="D466" s="3"/>
      <c r="E466" s="3"/>
      <c r="F466" s="3"/>
      <c r="G466" s="3"/>
      <c r="H466" s="3"/>
    </row>
    <row r="467" spans="1:8" x14ac:dyDescent="0.25">
      <c r="A467" s="3"/>
      <c r="C467" s="3"/>
      <c r="D467" s="3"/>
      <c r="E467" s="3"/>
      <c r="F467" s="3"/>
      <c r="G467" s="3"/>
      <c r="H467" s="3"/>
    </row>
    <row r="468" spans="1:8" x14ac:dyDescent="0.25">
      <c r="A468" s="3"/>
      <c r="C468" s="3"/>
      <c r="D468" s="3"/>
      <c r="E468" s="3"/>
      <c r="F468" s="3"/>
      <c r="G468" s="3"/>
      <c r="H468" s="3"/>
    </row>
    <row r="469" spans="1:8" x14ac:dyDescent="0.25">
      <c r="A469" s="3"/>
      <c r="C469" s="3"/>
      <c r="D469" s="3"/>
      <c r="E469" s="3"/>
      <c r="F469" s="3"/>
      <c r="G469" s="3"/>
      <c r="H469" s="3"/>
    </row>
    <row r="470" spans="1:8" x14ac:dyDescent="0.25">
      <c r="A470" s="3"/>
      <c r="C470" s="3"/>
      <c r="D470" s="3"/>
      <c r="E470" s="3"/>
      <c r="F470" s="3"/>
      <c r="G470" s="3"/>
      <c r="H470" s="3"/>
    </row>
    <row r="471" spans="1:8" x14ac:dyDescent="0.25">
      <c r="A471" s="3"/>
      <c r="C471" s="3"/>
      <c r="D471" s="3"/>
      <c r="E471" s="3"/>
      <c r="F471" s="3"/>
      <c r="G471" s="3"/>
      <c r="H471" s="3"/>
    </row>
    <row r="472" spans="1:8" x14ac:dyDescent="0.25">
      <c r="A472" s="3"/>
      <c r="C472" s="3"/>
      <c r="D472" s="3"/>
      <c r="E472" s="3"/>
      <c r="F472" s="3"/>
      <c r="G472" s="3"/>
      <c r="H472" s="3"/>
    </row>
    <row r="473" spans="1:8" x14ac:dyDescent="0.25">
      <c r="A473" s="3"/>
      <c r="C473" s="3"/>
      <c r="D473" s="3"/>
      <c r="E473" s="3"/>
      <c r="F473" s="3"/>
      <c r="G473" s="3"/>
      <c r="H473" s="3"/>
    </row>
    <row r="474" spans="1:8" x14ac:dyDescent="0.25">
      <c r="A474" s="3"/>
      <c r="C474" s="3"/>
      <c r="D474" s="3"/>
      <c r="E474" s="3"/>
      <c r="F474" s="3"/>
      <c r="G474" s="3"/>
      <c r="H474" s="3"/>
    </row>
    <row r="475" spans="1:8" x14ac:dyDescent="0.25">
      <c r="A475" s="3"/>
      <c r="C475" s="3"/>
      <c r="D475" s="3"/>
      <c r="E475" s="3"/>
      <c r="F475" s="3"/>
      <c r="G475" s="3"/>
      <c r="H475" s="3"/>
    </row>
    <row r="476" spans="1:8" x14ac:dyDescent="0.25">
      <c r="A476" s="3"/>
      <c r="C476" s="3"/>
      <c r="D476" s="3"/>
      <c r="E476" s="3"/>
      <c r="F476" s="3"/>
      <c r="G476" s="3"/>
      <c r="H476" s="3"/>
    </row>
    <row r="477" spans="1:8" x14ac:dyDescent="0.25">
      <c r="A477" s="3"/>
      <c r="C477" s="3"/>
      <c r="D477" s="3"/>
      <c r="E477" s="3"/>
      <c r="F477" s="3"/>
      <c r="G477" s="3"/>
      <c r="H477" s="3"/>
    </row>
    <row r="478" spans="1:8" x14ac:dyDescent="0.25">
      <c r="A478" s="3"/>
      <c r="C478" s="3"/>
      <c r="D478" s="3"/>
      <c r="E478" s="3"/>
      <c r="F478" s="3"/>
      <c r="G478" s="3"/>
      <c r="H478" s="3"/>
    </row>
    <row r="479" spans="1:8" x14ac:dyDescent="0.25">
      <c r="A479" s="3"/>
      <c r="C479" s="3"/>
      <c r="D479" s="3"/>
      <c r="E479" s="3"/>
      <c r="F479" s="3"/>
      <c r="G479" s="3"/>
      <c r="H479" s="3"/>
    </row>
    <row r="480" spans="1:8" x14ac:dyDescent="0.25">
      <c r="A480" s="3"/>
      <c r="C480" s="3"/>
      <c r="D480" s="3"/>
      <c r="E480" s="3"/>
      <c r="F480" s="3"/>
      <c r="G480" s="3"/>
      <c r="H480" s="3"/>
    </row>
    <row r="481" spans="1:8" x14ac:dyDescent="0.25">
      <c r="A481" s="3"/>
      <c r="C481" s="3"/>
      <c r="D481" s="3"/>
      <c r="E481" s="3"/>
      <c r="F481" s="3"/>
      <c r="G481" s="3"/>
      <c r="H481" s="3"/>
    </row>
    <row r="482" spans="1:8" x14ac:dyDescent="0.25">
      <c r="A482" s="3"/>
      <c r="C482" s="3"/>
      <c r="D482" s="3"/>
      <c r="E482" s="3"/>
      <c r="F482" s="3"/>
      <c r="G482" s="3"/>
      <c r="H482" s="3"/>
    </row>
    <row r="483" spans="1:8" x14ac:dyDescent="0.25">
      <c r="A483" s="3"/>
      <c r="C483" s="3"/>
      <c r="D483" s="3"/>
      <c r="E483" s="3"/>
      <c r="F483" s="3"/>
      <c r="G483" s="3"/>
      <c r="H483" s="3"/>
    </row>
    <row r="484" spans="1:8" x14ac:dyDescent="0.25">
      <c r="A484" s="3"/>
      <c r="C484" s="3"/>
      <c r="D484" s="3"/>
      <c r="E484" s="3"/>
      <c r="F484" s="3"/>
      <c r="G484" s="3"/>
      <c r="H484" s="3"/>
    </row>
    <row r="485" spans="1:8" x14ac:dyDescent="0.25">
      <c r="A485" s="3"/>
      <c r="C485" s="3"/>
      <c r="D485" s="3"/>
      <c r="E485" s="3"/>
      <c r="F485" s="3"/>
      <c r="G485" s="3"/>
      <c r="H485" s="3"/>
    </row>
    <row r="486" spans="1:8" x14ac:dyDescent="0.25">
      <c r="A486" s="3"/>
      <c r="C486" s="3"/>
      <c r="D486" s="3"/>
      <c r="E486" s="3"/>
      <c r="F486" s="3"/>
      <c r="G486" s="3"/>
      <c r="H486" s="3"/>
    </row>
    <row r="487" spans="1:8" x14ac:dyDescent="0.25">
      <c r="A487" s="3"/>
      <c r="C487" s="3"/>
      <c r="D487" s="3"/>
      <c r="E487" s="3"/>
      <c r="F487" s="3"/>
      <c r="G487" s="3"/>
      <c r="H487" s="3"/>
    </row>
    <row r="488" spans="1:8" x14ac:dyDescent="0.25">
      <c r="A488" s="3"/>
      <c r="C488" s="3"/>
      <c r="D488" s="3"/>
      <c r="E488" s="3"/>
      <c r="F488" s="3"/>
      <c r="G488" s="3"/>
      <c r="H488" s="3"/>
    </row>
    <row r="489" spans="1:8" x14ac:dyDescent="0.25">
      <c r="A489" s="3"/>
      <c r="C489" s="3"/>
      <c r="D489" s="3"/>
      <c r="E489" s="3"/>
      <c r="F489" s="3"/>
      <c r="G489" s="3"/>
      <c r="H489" s="3"/>
    </row>
    <row r="490" spans="1:8" x14ac:dyDescent="0.25">
      <c r="A490" s="3"/>
      <c r="C490" s="3"/>
      <c r="D490" s="3"/>
      <c r="E490" s="3"/>
      <c r="F490" s="3"/>
      <c r="G490" s="3"/>
      <c r="H490" s="3"/>
    </row>
    <row r="491" spans="1:8" x14ac:dyDescent="0.25">
      <c r="A491" s="3"/>
      <c r="C491" s="3"/>
      <c r="D491" s="3"/>
      <c r="E491" s="3"/>
      <c r="F491" s="3"/>
      <c r="G491" s="3"/>
      <c r="H491" s="3"/>
    </row>
    <row r="492" spans="1:8" x14ac:dyDescent="0.25">
      <c r="A492" s="3"/>
      <c r="C492" s="3"/>
      <c r="D492" s="3"/>
      <c r="E492" s="3"/>
      <c r="F492" s="3"/>
      <c r="G492" s="3"/>
      <c r="H492" s="3"/>
    </row>
    <row r="493" spans="1:8" x14ac:dyDescent="0.25">
      <c r="A493" s="3"/>
      <c r="C493" s="3"/>
      <c r="D493" s="3"/>
      <c r="E493" s="3"/>
      <c r="F493" s="3"/>
      <c r="G493" s="3"/>
      <c r="H493" s="3"/>
    </row>
    <row r="494" spans="1:8" x14ac:dyDescent="0.25">
      <c r="A494" s="3"/>
      <c r="C494" s="3"/>
      <c r="D494" s="3"/>
      <c r="E494" s="3"/>
      <c r="F494" s="3"/>
      <c r="G494" s="3"/>
      <c r="H494" s="3"/>
    </row>
    <row r="495" spans="1:8" x14ac:dyDescent="0.25">
      <c r="A495" s="3"/>
      <c r="C495" s="3"/>
      <c r="D495" s="3"/>
      <c r="E495" s="3"/>
      <c r="F495" s="3"/>
      <c r="G495" s="3"/>
      <c r="H495" s="3"/>
    </row>
    <row r="496" spans="1:8" x14ac:dyDescent="0.25">
      <c r="A496" s="3"/>
      <c r="C496" s="3"/>
      <c r="D496" s="3"/>
      <c r="E496" s="3"/>
      <c r="F496" s="3"/>
      <c r="G496" s="3"/>
      <c r="H496" s="3"/>
    </row>
    <row r="497" spans="1:8" x14ac:dyDescent="0.25">
      <c r="A497" s="3"/>
      <c r="C497" s="3"/>
      <c r="D497" s="3"/>
      <c r="E497" s="3"/>
      <c r="F497" s="3"/>
      <c r="G497" s="3"/>
      <c r="H497" s="3"/>
    </row>
    <row r="498" spans="1:8" x14ac:dyDescent="0.25">
      <c r="A498" s="3"/>
      <c r="C498" s="3"/>
      <c r="D498" s="3"/>
      <c r="E498" s="3"/>
      <c r="F498" s="3"/>
      <c r="G498" s="3"/>
      <c r="H498" s="3"/>
    </row>
    <row r="499" spans="1:8" x14ac:dyDescent="0.25">
      <c r="A499" s="3"/>
      <c r="C499" s="3"/>
      <c r="D499" s="3"/>
      <c r="E499" s="3"/>
      <c r="F499" s="3"/>
      <c r="G499" s="3"/>
      <c r="H499" s="3"/>
    </row>
    <row r="500" spans="1:8" x14ac:dyDescent="0.25">
      <c r="A500" s="3"/>
      <c r="C500" s="3"/>
      <c r="D500" s="3"/>
      <c r="E500" s="3"/>
      <c r="F500" s="3"/>
      <c r="G500" s="3"/>
      <c r="H500" s="3"/>
    </row>
    <row r="501" spans="1:8" x14ac:dyDescent="0.25">
      <c r="A501" s="3"/>
      <c r="C501" s="3"/>
      <c r="D501" s="3"/>
      <c r="E501" s="3"/>
      <c r="F501" s="3"/>
      <c r="G501" s="3"/>
      <c r="H501" s="3"/>
    </row>
    <row r="502" spans="1:8" x14ac:dyDescent="0.25">
      <c r="A502" s="3"/>
      <c r="C502" s="3"/>
      <c r="D502" s="3"/>
      <c r="E502" s="3"/>
      <c r="F502" s="3"/>
      <c r="G502" s="3"/>
      <c r="H502" s="3"/>
    </row>
    <row r="503" spans="1:8" x14ac:dyDescent="0.25">
      <c r="A503" s="3"/>
      <c r="C503" s="3"/>
      <c r="D503" s="3"/>
      <c r="E503" s="3"/>
      <c r="F503" s="3"/>
      <c r="G503" s="3"/>
      <c r="H503" s="3"/>
    </row>
    <row r="504" spans="1:8" x14ac:dyDescent="0.25">
      <c r="A504" s="3"/>
      <c r="C504" s="3"/>
      <c r="D504" s="3"/>
      <c r="E504" s="3"/>
      <c r="F504" s="3"/>
      <c r="G504" s="3"/>
      <c r="H504" s="3"/>
    </row>
    <row r="505" spans="1:8" x14ac:dyDescent="0.25">
      <c r="A505" s="3"/>
      <c r="C505" s="3"/>
      <c r="D505" s="3"/>
      <c r="E505" s="3"/>
      <c r="F505" s="3"/>
      <c r="G505" s="3"/>
      <c r="H505" s="3"/>
    </row>
    <row r="506" spans="1:8" x14ac:dyDescent="0.25">
      <c r="A506" s="3"/>
      <c r="C506" s="3"/>
      <c r="D506" s="3"/>
      <c r="E506" s="3"/>
      <c r="F506" s="3"/>
      <c r="G506" s="3"/>
      <c r="H506" s="3"/>
    </row>
    <row r="507" spans="1:8" x14ac:dyDescent="0.25">
      <c r="A507" s="3"/>
      <c r="C507" s="3"/>
      <c r="D507" s="3"/>
      <c r="E507" s="3"/>
      <c r="F507" s="3"/>
      <c r="G507" s="3"/>
      <c r="H507" s="3"/>
    </row>
    <row r="508" spans="1:8" x14ac:dyDescent="0.25">
      <c r="A508" s="3"/>
      <c r="C508" s="3"/>
      <c r="D508" s="3"/>
      <c r="E508" s="3"/>
      <c r="F508" s="3"/>
      <c r="G508" s="3"/>
      <c r="H508" s="3"/>
    </row>
    <row r="509" spans="1:8" x14ac:dyDescent="0.25">
      <c r="A509" s="3"/>
      <c r="C509" s="3"/>
      <c r="D509" s="3"/>
      <c r="E509" s="3"/>
      <c r="F509" s="3"/>
      <c r="G509" s="3"/>
      <c r="H509" s="3"/>
    </row>
    <row r="510" spans="1:8" x14ac:dyDescent="0.25">
      <c r="A510" s="3"/>
      <c r="C510" s="3"/>
      <c r="D510" s="3"/>
      <c r="E510" s="3"/>
      <c r="F510" s="3"/>
      <c r="G510" s="3"/>
      <c r="H510" s="3"/>
    </row>
    <row r="511" spans="1:8" x14ac:dyDescent="0.25">
      <c r="A511" s="3"/>
      <c r="C511" s="3"/>
      <c r="D511" s="3"/>
      <c r="E511" s="3"/>
      <c r="F511" s="3"/>
      <c r="G511" s="3"/>
      <c r="H511" s="3"/>
    </row>
    <row r="512" spans="1:8" x14ac:dyDescent="0.25">
      <c r="A512" s="3"/>
      <c r="C512" s="3"/>
      <c r="D512" s="3"/>
      <c r="E512" s="3"/>
      <c r="F512" s="3"/>
      <c r="G512" s="3"/>
      <c r="H512" s="3"/>
    </row>
    <row r="513" spans="1:8" x14ac:dyDescent="0.25">
      <c r="A513" s="3"/>
      <c r="C513" s="3"/>
      <c r="D513" s="3"/>
      <c r="E513" s="3"/>
      <c r="F513" s="3"/>
      <c r="G513" s="3"/>
      <c r="H513" s="3"/>
    </row>
    <row r="514" spans="1:8" x14ac:dyDescent="0.25">
      <c r="A514" s="3"/>
      <c r="C514" s="3"/>
      <c r="D514" s="3"/>
      <c r="E514" s="3"/>
      <c r="F514" s="3"/>
      <c r="G514" s="3"/>
      <c r="H514" s="3"/>
    </row>
    <row r="515" spans="1:8" x14ac:dyDescent="0.25">
      <c r="A515" s="3"/>
      <c r="C515" s="3"/>
      <c r="D515" s="3"/>
      <c r="E515" s="3"/>
      <c r="F515" s="3"/>
      <c r="G515" s="3"/>
      <c r="H515" s="3"/>
    </row>
    <row r="516" spans="1:8" x14ac:dyDescent="0.25">
      <c r="A516" s="3"/>
      <c r="C516" s="3"/>
      <c r="D516" s="3"/>
      <c r="E516" s="3"/>
      <c r="F516" s="3"/>
      <c r="G516" s="3"/>
      <c r="H516" s="3"/>
    </row>
    <row r="517" spans="1:8" x14ac:dyDescent="0.25">
      <c r="A517" s="3"/>
      <c r="C517" s="3"/>
      <c r="D517" s="3"/>
      <c r="E517" s="3"/>
      <c r="F517" s="3"/>
      <c r="G517" s="3"/>
      <c r="H517" s="3"/>
    </row>
    <row r="518" spans="1:8" x14ac:dyDescent="0.25">
      <c r="A518" s="3"/>
      <c r="C518" s="3"/>
      <c r="D518" s="3"/>
      <c r="E518" s="3"/>
      <c r="F518" s="3"/>
      <c r="G518" s="3"/>
      <c r="H518" s="3"/>
    </row>
    <row r="519" spans="1:8" x14ac:dyDescent="0.25">
      <c r="A519" s="3"/>
      <c r="C519" s="3"/>
      <c r="D519" s="3"/>
      <c r="E519" s="3"/>
      <c r="F519" s="3"/>
      <c r="G519" s="3"/>
      <c r="H519" s="3"/>
    </row>
    <row r="520" spans="1:8" x14ac:dyDescent="0.25">
      <c r="A520" s="3"/>
      <c r="C520" s="3"/>
      <c r="D520" s="3"/>
      <c r="E520" s="3"/>
      <c r="F520" s="3"/>
      <c r="G520" s="3"/>
      <c r="H520" s="3"/>
    </row>
    <row r="521" spans="1:8" x14ac:dyDescent="0.25">
      <c r="A521" s="3"/>
      <c r="C521" s="3"/>
      <c r="D521" s="3"/>
      <c r="E521" s="3"/>
      <c r="F521" s="3"/>
      <c r="G521" s="3"/>
      <c r="H521" s="3"/>
    </row>
    <row r="522" spans="1:8" x14ac:dyDescent="0.25">
      <c r="A522" s="3"/>
      <c r="C522" s="3"/>
      <c r="D522" s="3"/>
      <c r="E522" s="3"/>
      <c r="F522" s="3"/>
      <c r="G522" s="3"/>
      <c r="H522" s="3"/>
    </row>
    <row r="523" spans="1:8" x14ac:dyDescent="0.25">
      <c r="A523" s="3"/>
      <c r="C523" s="3"/>
      <c r="D523" s="3"/>
      <c r="E523" s="3"/>
      <c r="F523" s="3"/>
      <c r="G523" s="3"/>
      <c r="H523" s="3"/>
    </row>
    <row r="524" spans="1:8" x14ac:dyDescent="0.25">
      <c r="A524" s="3"/>
      <c r="C524" s="3"/>
      <c r="D524" s="3"/>
      <c r="E524" s="3"/>
      <c r="F524" s="3"/>
      <c r="G524" s="3"/>
      <c r="H524" s="3"/>
    </row>
    <row r="525" spans="1:8" x14ac:dyDescent="0.25">
      <c r="A525" s="3"/>
      <c r="C525" s="3"/>
      <c r="D525" s="3"/>
      <c r="E525" s="3"/>
      <c r="F525" s="3"/>
      <c r="G525" s="3"/>
      <c r="H525" s="3"/>
    </row>
    <row r="526" spans="1:8" x14ac:dyDescent="0.25">
      <c r="A526" s="3"/>
      <c r="C526" s="3"/>
      <c r="D526" s="3"/>
      <c r="E526" s="3"/>
      <c r="F526" s="3"/>
      <c r="G526" s="3"/>
      <c r="H526" s="3"/>
    </row>
    <row r="527" spans="1:8" x14ac:dyDescent="0.25">
      <c r="A527" s="3"/>
      <c r="C527" s="3"/>
      <c r="D527" s="3"/>
      <c r="E527" s="3"/>
      <c r="F527" s="3"/>
      <c r="G527" s="3"/>
      <c r="H527" s="3"/>
    </row>
    <row r="528" spans="1:8" x14ac:dyDescent="0.25">
      <c r="A528" s="3"/>
      <c r="C528" s="3"/>
      <c r="D528" s="3"/>
      <c r="E528" s="3"/>
      <c r="F528" s="3"/>
      <c r="G528" s="3"/>
      <c r="H528" s="3"/>
    </row>
    <row r="529" spans="1:8" x14ac:dyDescent="0.25">
      <c r="A529" s="3"/>
      <c r="C529" s="3"/>
      <c r="D529" s="3"/>
      <c r="E529" s="3"/>
      <c r="F529" s="3"/>
      <c r="G529" s="3"/>
      <c r="H529" s="3"/>
    </row>
    <row r="530" spans="1:8" x14ac:dyDescent="0.25">
      <c r="A530" s="3"/>
      <c r="C530" s="3"/>
      <c r="D530" s="3"/>
      <c r="E530" s="3"/>
      <c r="F530" s="3"/>
      <c r="G530" s="3"/>
      <c r="H530" s="3"/>
    </row>
    <row r="531" spans="1:8" x14ac:dyDescent="0.25">
      <c r="A531" s="3"/>
      <c r="C531" s="3"/>
      <c r="D531" s="3"/>
      <c r="E531" s="3"/>
      <c r="F531" s="3"/>
      <c r="G531" s="3"/>
      <c r="H531" s="3"/>
    </row>
    <row r="532" spans="1:8" x14ac:dyDescent="0.25">
      <c r="A532" s="3"/>
      <c r="C532" s="3"/>
      <c r="D532" s="3"/>
      <c r="E532" s="3"/>
      <c r="F532" s="3"/>
      <c r="G532" s="3"/>
      <c r="H532" s="3"/>
    </row>
    <row r="533" spans="1:8" x14ac:dyDescent="0.25">
      <c r="A533" s="3"/>
      <c r="C533" s="3"/>
      <c r="D533" s="3"/>
      <c r="E533" s="3"/>
      <c r="F533" s="3"/>
      <c r="G533" s="3"/>
      <c r="H533" s="3"/>
    </row>
    <row r="534" spans="1:8" x14ac:dyDescent="0.25">
      <c r="A534" s="3"/>
      <c r="C534" s="3"/>
      <c r="D534" s="3"/>
      <c r="E534" s="3"/>
      <c r="F534" s="3"/>
      <c r="G534" s="3"/>
      <c r="H534" s="3"/>
    </row>
    <row r="535" spans="1:8" x14ac:dyDescent="0.25">
      <c r="A535" s="3"/>
      <c r="C535" s="3"/>
      <c r="D535" s="3"/>
      <c r="E535" s="3"/>
      <c r="F535" s="3"/>
      <c r="G535" s="3"/>
      <c r="H535" s="3"/>
    </row>
    <row r="536" spans="1:8" x14ac:dyDescent="0.25">
      <c r="A536" s="3"/>
      <c r="C536" s="3"/>
      <c r="D536" s="3"/>
      <c r="E536" s="3"/>
      <c r="F536" s="3"/>
      <c r="G536" s="3"/>
      <c r="H536" s="3"/>
    </row>
    <row r="537" spans="1:8" x14ac:dyDescent="0.25">
      <c r="A537" s="3"/>
      <c r="C537" s="3"/>
      <c r="D537" s="3"/>
      <c r="E537" s="3"/>
      <c r="F537" s="3"/>
      <c r="G537" s="3"/>
      <c r="H537" s="3"/>
    </row>
    <row r="538" spans="1:8" x14ac:dyDescent="0.25">
      <c r="A538" s="3"/>
      <c r="C538" s="3"/>
      <c r="D538" s="3"/>
      <c r="E538" s="3"/>
      <c r="F538" s="3"/>
      <c r="G538" s="3"/>
      <c r="H538" s="3"/>
    </row>
    <row r="539" spans="1:8" x14ac:dyDescent="0.25">
      <c r="A539" s="3"/>
      <c r="C539" s="3"/>
      <c r="D539" s="3"/>
      <c r="E539" s="3"/>
      <c r="F539" s="3"/>
      <c r="G539" s="3"/>
      <c r="H539" s="3"/>
    </row>
    <row r="540" spans="1:8" x14ac:dyDescent="0.25">
      <c r="A540" s="3"/>
      <c r="C540" s="3"/>
      <c r="D540" s="3"/>
      <c r="E540" s="3"/>
      <c r="F540" s="3"/>
      <c r="G540" s="3"/>
      <c r="H540" s="3"/>
    </row>
    <row r="541" spans="1:8" x14ac:dyDescent="0.25">
      <c r="A541" s="3"/>
      <c r="C541" s="3"/>
      <c r="D541" s="3"/>
      <c r="E541" s="3"/>
      <c r="F541" s="3"/>
      <c r="G541" s="3"/>
      <c r="H541" s="3"/>
    </row>
    <row r="542" spans="1:8" x14ac:dyDescent="0.25">
      <c r="A542" s="3"/>
      <c r="C542" s="3"/>
      <c r="D542" s="3"/>
      <c r="E542" s="3"/>
      <c r="F542" s="3"/>
      <c r="G542" s="3"/>
      <c r="H542" s="3"/>
    </row>
    <row r="543" spans="1:8" x14ac:dyDescent="0.25">
      <c r="A543" s="3"/>
      <c r="C543" s="3"/>
      <c r="D543" s="3"/>
      <c r="E543" s="3"/>
      <c r="F543" s="3"/>
      <c r="G543" s="3"/>
      <c r="H543" s="3"/>
    </row>
    <row r="544" spans="1:8" x14ac:dyDescent="0.25">
      <c r="A544" s="3"/>
      <c r="C544" s="3"/>
      <c r="D544" s="3"/>
      <c r="E544" s="3"/>
      <c r="F544" s="3"/>
      <c r="G544" s="3"/>
      <c r="H544" s="3"/>
    </row>
    <row r="545" spans="1:8" x14ac:dyDescent="0.25">
      <c r="A545" s="3"/>
      <c r="C545" s="3"/>
      <c r="D545" s="3"/>
      <c r="E545" s="3"/>
      <c r="F545" s="3"/>
      <c r="G545" s="3"/>
      <c r="H545" s="3"/>
    </row>
    <row r="546" spans="1:8" x14ac:dyDescent="0.25">
      <c r="A546" s="3"/>
      <c r="C546" s="3"/>
      <c r="D546" s="3"/>
      <c r="E546" s="3"/>
      <c r="F546" s="3"/>
      <c r="G546" s="3"/>
      <c r="H546" s="3"/>
    </row>
    <row r="547" spans="1:8" x14ac:dyDescent="0.25">
      <c r="A547" s="3"/>
      <c r="C547" s="3"/>
      <c r="D547" s="3"/>
      <c r="E547" s="3"/>
      <c r="F547" s="3"/>
      <c r="G547" s="3"/>
      <c r="H547" s="3"/>
    </row>
    <row r="548" spans="1:8" x14ac:dyDescent="0.25">
      <c r="A548" s="3"/>
      <c r="C548" s="3"/>
      <c r="D548" s="3"/>
      <c r="E548" s="3"/>
      <c r="F548" s="3"/>
      <c r="G548" s="3"/>
      <c r="H548" s="3"/>
    </row>
    <row r="549" spans="1:8" x14ac:dyDescent="0.25">
      <c r="A549" s="3"/>
      <c r="C549" s="3"/>
      <c r="D549" s="3"/>
      <c r="E549" s="3"/>
      <c r="F549" s="3"/>
      <c r="G549" s="3"/>
      <c r="H549" s="3"/>
    </row>
    <row r="550" spans="1:8" x14ac:dyDescent="0.25">
      <c r="A550" s="3"/>
      <c r="C550" s="3"/>
      <c r="D550" s="3"/>
      <c r="E550" s="3"/>
      <c r="F550" s="3"/>
      <c r="G550" s="3"/>
      <c r="H550" s="3"/>
    </row>
    <row r="551" spans="1:8" x14ac:dyDescent="0.25">
      <c r="A551" s="3"/>
      <c r="C551" s="3"/>
      <c r="D551" s="3"/>
      <c r="E551" s="3"/>
      <c r="F551" s="3"/>
      <c r="G551" s="3"/>
      <c r="H551" s="3"/>
    </row>
    <row r="552" spans="1:8" x14ac:dyDescent="0.25">
      <c r="A552" s="3"/>
      <c r="C552" s="3"/>
      <c r="D552" s="3"/>
      <c r="E552" s="3"/>
      <c r="F552" s="3"/>
      <c r="G552" s="3"/>
      <c r="H552" s="3"/>
    </row>
    <row r="553" spans="1:8" x14ac:dyDescent="0.25">
      <c r="A553" s="3"/>
      <c r="C553" s="3"/>
      <c r="D553" s="3"/>
      <c r="E553" s="3"/>
      <c r="F553" s="3"/>
      <c r="G553" s="3"/>
      <c r="H553" s="3"/>
    </row>
    <row r="554" spans="1:8" x14ac:dyDescent="0.25">
      <c r="A554" s="3"/>
      <c r="C554" s="3"/>
      <c r="D554" s="3"/>
      <c r="E554" s="3"/>
      <c r="F554" s="3"/>
      <c r="G554" s="3"/>
      <c r="H554" s="3"/>
    </row>
    <row r="555" spans="1:8" x14ac:dyDescent="0.25">
      <c r="A555" s="3"/>
      <c r="C555" s="3"/>
      <c r="D555" s="3"/>
      <c r="E555" s="3"/>
      <c r="F555" s="3"/>
      <c r="G555" s="3"/>
      <c r="H555" s="3"/>
    </row>
    <row r="556" spans="1:8" x14ac:dyDescent="0.25">
      <c r="A556" s="3"/>
      <c r="C556" s="3"/>
      <c r="D556" s="3"/>
      <c r="E556" s="3"/>
      <c r="F556" s="3"/>
      <c r="G556" s="3"/>
      <c r="H556" s="3"/>
    </row>
    <row r="557" spans="1:8" x14ac:dyDescent="0.25">
      <c r="A557" s="3"/>
      <c r="C557" s="3"/>
      <c r="D557" s="3"/>
      <c r="E557" s="3"/>
      <c r="F557" s="3"/>
      <c r="G557" s="3"/>
      <c r="H557" s="3"/>
    </row>
    <row r="558" spans="1:8" x14ac:dyDescent="0.25">
      <c r="A558" s="3"/>
      <c r="C558" s="3"/>
      <c r="D558" s="3"/>
      <c r="E558" s="3"/>
      <c r="F558" s="3"/>
      <c r="G558" s="3"/>
      <c r="H558" s="3"/>
    </row>
    <row r="559" spans="1:8" x14ac:dyDescent="0.25">
      <c r="A559" s="3"/>
      <c r="C559" s="3"/>
      <c r="D559" s="3"/>
      <c r="E559" s="3"/>
      <c r="F559" s="3"/>
      <c r="G559" s="3"/>
      <c r="H559" s="3"/>
    </row>
    <row r="560" spans="1:8" x14ac:dyDescent="0.25">
      <c r="A560" s="3"/>
      <c r="C560" s="3"/>
      <c r="D560" s="3"/>
      <c r="E560" s="3"/>
      <c r="F560" s="3"/>
      <c r="G560" s="3"/>
      <c r="H560" s="3"/>
    </row>
    <row r="561" spans="1:8" x14ac:dyDescent="0.25">
      <c r="A561" s="3"/>
      <c r="C561" s="3"/>
      <c r="D561" s="3"/>
      <c r="E561" s="3"/>
      <c r="F561" s="3"/>
      <c r="G561" s="3"/>
      <c r="H561" s="3"/>
    </row>
    <row r="562" spans="1:8" x14ac:dyDescent="0.25">
      <c r="A562" s="3"/>
      <c r="C562" s="3"/>
      <c r="D562" s="3"/>
      <c r="E562" s="3"/>
      <c r="F562" s="3"/>
      <c r="G562" s="3"/>
      <c r="H562" s="3"/>
    </row>
    <row r="563" spans="1:8" x14ac:dyDescent="0.25">
      <c r="A563" s="3"/>
      <c r="C563" s="3"/>
      <c r="D563" s="3"/>
      <c r="E563" s="3"/>
      <c r="F563" s="3"/>
      <c r="G563" s="3"/>
      <c r="H563" s="3"/>
    </row>
    <row r="564" spans="1:8" x14ac:dyDescent="0.25">
      <c r="A564" s="3"/>
      <c r="C564" s="3"/>
      <c r="D564" s="3"/>
      <c r="E564" s="3"/>
      <c r="F564" s="3"/>
      <c r="G564" s="3"/>
      <c r="H564" s="3"/>
    </row>
    <row r="565" spans="1:8" x14ac:dyDescent="0.25">
      <c r="A565" s="3"/>
      <c r="C565" s="3"/>
      <c r="D565" s="3"/>
      <c r="E565" s="3"/>
      <c r="F565" s="3"/>
      <c r="G565" s="3"/>
      <c r="H565" s="3"/>
    </row>
    <row r="566" spans="1:8" x14ac:dyDescent="0.25">
      <c r="A566" s="3"/>
      <c r="C566" s="3"/>
      <c r="D566" s="3"/>
      <c r="E566" s="3"/>
      <c r="F566" s="3"/>
      <c r="G566" s="3"/>
      <c r="H566" s="3"/>
    </row>
    <row r="567" spans="1:8" x14ac:dyDescent="0.25">
      <c r="A567" s="3"/>
      <c r="C567" s="3"/>
      <c r="D567" s="3"/>
      <c r="E567" s="3"/>
      <c r="F567" s="3"/>
      <c r="G567" s="3"/>
      <c r="H567" s="3"/>
    </row>
    <row r="568" spans="1:8" x14ac:dyDescent="0.25">
      <c r="A568" s="3"/>
      <c r="C568" s="3"/>
      <c r="D568" s="3"/>
      <c r="E568" s="3"/>
      <c r="F568" s="3"/>
      <c r="G568" s="3"/>
      <c r="H568" s="3"/>
    </row>
    <row r="569" spans="1:8" x14ac:dyDescent="0.25">
      <c r="A569" s="3"/>
      <c r="C569" s="3"/>
      <c r="D569" s="3"/>
      <c r="E569" s="3"/>
      <c r="F569" s="3"/>
      <c r="G569" s="3"/>
      <c r="H569" s="3"/>
    </row>
    <row r="570" spans="1:8" x14ac:dyDescent="0.25">
      <c r="A570" s="3"/>
      <c r="C570" s="3"/>
      <c r="D570" s="3"/>
      <c r="E570" s="3"/>
      <c r="F570" s="3"/>
      <c r="G570" s="3"/>
      <c r="H570" s="3"/>
    </row>
    <row r="571" spans="1:8" x14ac:dyDescent="0.25">
      <c r="A571" s="3"/>
      <c r="C571" s="3"/>
      <c r="D571" s="3"/>
      <c r="E571" s="3"/>
      <c r="F571" s="3"/>
      <c r="G571" s="3"/>
      <c r="H571" s="3"/>
    </row>
    <row r="572" spans="1:8" x14ac:dyDescent="0.25">
      <c r="A572" s="3"/>
      <c r="C572" s="3"/>
      <c r="D572" s="3"/>
      <c r="E572" s="3"/>
      <c r="F572" s="3"/>
      <c r="G572" s="3"/>
      <c r="H572" s="3"/>
    </row>
    <row r="573" spans="1:8" x14ac:dyDescent="0.25">
      <c r="A573" s="3"/>
      <c r="C573" s="3"/>
      <c r="D573" s="3"/>
      <c r="E573" s="3"/>
      <c r="F573" s="3"/>
      <c r="G573" s="3"/>
      <c r="H573" s="3"/>
    </row>
    <row r="574" spans="1:8" x14ac:dyDescent="0.25">
      <c r="A574" s="3"/>
      <c r="C574" s="3"/>
      <c r="D574" s="3"/>
      <c r="E574" s="3"/>
      <c r="F574" s="3"/>
      <c r="G574" s="3"/>
      <c r="H574" s="3"/>
    </row>
    <row r="575" spans="1:8" x14ac:dyDescent="0.25">
      <c r="A575" s="3"/>
      <c r="C575" s="3"/>
      <c r="D575" s="3"/>
      <c r="E575" s="3"/>
      <c r="F575" s="3"/>
      <c r="G575" s="3"/>
      <c r="H575" s="3"/>
    </row>
    <row r="576" spans="1:8" x14ac:dyDescent="0.25">
      <c r="A576" s="3"/>
      <c r="C576" s="3"/>
      <c r="D576" s="3"/>
      <c r="E576" s="3"/>
      <c r="F576" s="3"/>
      <c r="G576" s="3"/>
      <c r="H576" s="3"/>
    </row>
    <row r="577" spans="1:8" x14ac:dyDescent="0.25">
      <c r="A577" s="3"/>
      <c r="C577" s="3"/>
      <c r="D577" s="3"/>
      <c r="E577" s="3"/>
      <c r="F577" s="3"/>
      <c r="G577" s="3"/>
      <c r="H577" s="3"/>
    </row>
    <row r="578" spans="1:8" x14ac:dyDescent="0.25">
      <c r="A578" s="3"/>
      <c r="C578" s="3"/>
      <c r="D578" s="3"/>
      <c r="E578" s="3"/>
      <c r="F578" s="3"/>
      <c r="G578" s="3"/>
      <c r="H578" s="3"/>
    </row>
    <row r="579" spans="1:8" x14ac:dyDescent="0.25">
      <c r="A579" s="3"/>
      <c r="C579" s="3"/>
      <c r="D579" s="3"/>
      <c r="E579" s="3"/>
      <c r="F579" s="3"/>
      <c r="G579" s="3"/>
      <c r="H579" s="3"/>
    </row>
    <row r="580" spans="1:8" x14ac:dyDescent="0.25">
      <c r="A580" s="3"/>
      <c r="C580" s="3"/>
      <c r="D580" s="3"/>
      <c r="E580" s="3"/>
      <c r="F580" s="3"/>
      <c r="G580" s="3"/>
      <c r="H580" s="3"/>
    </row>
    <row r="581" spans="1:8" x14ac:dyDescent="0.25">
      <c r="A581" s="3"/>
      <c r="C581" s="3"/>
      <c r="D581" s="3"/>
      <c r="E581" s="3"/>
      <c r="F581" s="3"/>
      <c r="G581" s="3"/>
      <c r="H581" s="3"/>
    </row>
    <row r="582" spans="1:8" x14ac:dyDescent="0.25">
      <c r="A582" s="3"/>
      <c r="C582" s="3"/>
      <c r="D582" s="3"/>
      <c r="E582" s="3"/>
      <c r="F582" s="3"/>
      <c r="G582" s="3"/>
      <c r="H582" s="3"/>
    </row>
    <row r="583" spans="1:8" x14ac:dyDescent="0.25">
      <c r="A583" s="3"/>
      <c r="C583" s="3"/>
      <c r="D583" s="3"/>
      <c r="E583" s="3"/>
      <c r="F583" s="3"/>
      <c r="G583" s="3"/>
      <c r="H583" s="3"/>
    </row>
    <row r="584" spans="1:8" x14ac:dyDescent="0.25">
      <c r="A584" s="3"/>
      <c r="C584" s="3"/>
      <c r="D584" s="3"/>
      <c r="E584" s="3"/>
      <c r="F584" s="3"/>
      <c r="G584" s="3"/>
      <c r="H584" s="3"/>
    </row>
    <row r="585" spans="1:8" x14ac:dyDescent="0.25">
      <c r="A585" s="3"/>
      <c r="C585" s="3"/>
      <c r="D585" s="3"/>
      <c r="E585" s="3"/>
      <c r="F585" s="3"/>
      <c r="G585" s="3"/>
      <c r="H585" s="3"/>
    </row>
    <row r="586" spans="1:8" x14ac:dyDescent="0.25">
      <c r="A586" s="3"/>
      <c r="C586" s="3"/>
      <c r="D586" s="3"/>
      <c r="E586" s="3"/>
      <c r="F586" s="3"/>
      <c r="G586" s="3"/>
      <c r="H586" s="3"/>
    </row>
    <row r="587" spans="1:8" x14ac:dyDescent="0.25">
      <c r="A587" s="3"/>
      <c r="C587" s="3"/>
      <c r="D587" s="3"/>
      <c r="E587" s="3"/>
      <c r="F587" s="3"/>
      <c r="G587" s="3"/>
      <c r="H587" s="3"/>
    </row>
    <row r="588" spans="1:8" x14ac:dyDescent="0.25">
      <c r="A588" s="3"/>
      <c r="C588" s="3"/>
      <c r="D588" s="3"/>
      <c r="E588" s="3"/>
      <c r="F588" s="3"/>
      <c r="G588" s="3"/>
      <c r="H588" s="3"/>
    </row>
    <row r="589" spans="1:8" x14ac:dyDescent="0.25">
      <c r="A589" s="3"/>
      <c r="C589" s="3"/>
      <c r="D589" s="3"/>
      <c r="E589" s="3"/>
      <c r="F589" s="3"/>
      <c r="G589" s="3"/>
      <c r="H589" s="3"/>
    </row>
    <row r="590" spans="1:8" x14ac:dyDescent="0.25">
      <c r="A590" s="3"/>
      <c r="C590" s="3"/>
      <c r="D590" s="3"/>
      <c r="E590" s="3"/>
      <c r="F590" s="3"/>
      <c r="G590" s="3"/>
      <c r="H590" s="3"/>
    </row>
    <row r="591" spans="1:8" x14ac:dyDescent="0.25">
      <c r="A591" s="3"/>
      <c r="C591" s="3"/>
      <c r="D591" s="3"/>
      <c r="E591" s="3"/>
      <c r="F591" s="3"/>
      <c r="G591" s="3"/>
      <c r="H591" s="3"/>
    </row>
    <row r="592" spans="1:8" x14ac:dyDescent="0.25">
      <c r="A592" s="3"/>
      <c r="C592" s="3"/>
      <c r="D592" s="3"/>
      <c r="E592" s="3"/>
      <c r="F592" s="3"/>
      <c r="G592" s="3"/>
      <c r="H592" s="3"/>
    </row>
    <row r="593" spans="1:8" x14ac:dyDescent="0.25">
      <c r="A593" s="3"/>
      <c r="C593" s="3"/>
      <c r="D593" s="3"/>
      <c r="E593" s="3"/>
      <c r="F593" s="3"/>
      <c r="G593" s="3"/>
      <c r="H593" s="3"/>
    </row>
    <row r="594" spans="1:8" x14ac:dyDescent="0.25">
      <c r="A594" s="3"/>
      <c r="C594" s="3"/>
      <c r="D594" s="3"/>
      <c r="E594" s="3"/>
      <c r="F594" s="3"/>
      <c r="G594" s="3"/>
      <c r="H594" s="3"/>
    </row>
    <row r="595" spans="1:8" x14ac:dyDescent="0.25">
      <c r="A595" s="3"/>
      <c r="C595" s="3"/>
      <c r="D595" s="3"/>
      <c r="E595" s="3"/>
      <c r="F595" s="3"/>
      <c r="G595" s="3"/>
      <c r="H595" s="3"/>
    </row>
    <row r="596" spans="1:8" x14ac:dyDescent="0.25">
      <c r="A596" s="3"/>
      <c r="C596" s="3"/>
      <c r="D596" s="3"/>
      <c r="E596" s="3"/>
      <c r="F596" s="3"/>
      <c r="G596" s="3"/>
      <c r="H596" s="3"/>
    </row>
    <row r="597" spans="1:8" x14ac:dyDescent="0.25">
      <c r="A597" s="3"/>
      <c r="C597" s="3"/>
      <c r="D597" s="3"/>
      <c r="E597" s="3"/>
      <c r="F597" s="3"/>
      <c r="G597" s="3"/>
      <c r="H597" s="3"/>
    </row>
    <row r="598" spans="1:8" x14ac:dyDescent="0.25">
      <c r="A598" s="3"/>
      <c r="C598" s="3"/>
      <c r="D598" s="3"/>
      <c r="E598" s="3"/>
      <c r="F598" s="3"/>
      <c r="G598" s="3"/>
      <c r="H598" s="3"/>
    </row>
    <row r="599" spans="1:8" x14ac:dyDescent="0.25">
      <c r="A599" s="3"/>
      <c r="C599" s="3"/>
      <c r="D599" s="3"/>
      <c r="E599" s="3"/>
      <c r="F599" s="3"/>
      <c r="G599" s="3"/>
      <c r="H599" s="3"/>
    </row>
    <row r="600" spans="1:8" x14ac:dyDescent="0.25">
      <c r="A600" s="3"/>
      <c r="C600" s="3"/>
      <c r="D600" s="3"/>
      <c r="E600" s="3"/>
      <c r="F600" s="3"/>
      <c r="G600" s="3"/>
      <c r="H600" s="3"/>
    </row>
    <row r="601" spans="1:8" x14ac:dyDescent="0.25">
      <c r="A601" s="3"/>
      <c r="C601" s="3"/>
      <c r="D601" s="3"/>
      <c r="E601" s="3"/>
      <c r="F601" s="3"/>
      <c r="G601" s="3"/>
      <c r="H601" s="3"/>
    </row>
    <row r="602" spans="1:8" x14ac:dyDescent="0.25">
      <c r="A602" s="3"/>
      <c r="C602" s="3"/>
      <c r="D602" s="3"/>
      <c r="E602" s="3"/>
      <c r="F602" s="3"/>
      <c r="G602" s="3"/>
      <c r="H602" s="3"/>
    </row>
    <row r="603" spans="1:8" x14ac:dyDescent="0.25">
      <c r="A603" s="3"/>
      <c r="C603" s="3"/>
      <c r="D603" s="3"/>
      <c r="E603" s="3"/>
      <c r="F603" s="3"/>
      <c r="G603" s="3"/>
      <c r="H603" s="3"/>
    </row>
    <row r="604" spans="1:8" x14ac:dyDescent="0.25">
      <c r="A604" s="3"/>
      <c r="C604" s="3"/>
      <c r="D604" s="3"/>
      <c r="E604" s="3"/>
      <c r="F604" s="3"/>
      <c r="G604" s="3"/>
      <c r="H604" s="3"/>
    </row>
    <row r="605" spans="1:8" x14ac:dyDescent="0.25">
      <c r="A605" s="3"/>
      <c r="C605" s="3"/>
      <c r="D605" s="3"/>
      <c r="E605" s="3"/>
      <c r="F605" s="3"/>
      <c r="G605" s="3"/>
      <c r="H605" s="3"/>
    </row>
    <row r="606" spans="1:8" x14ac:dyDescent="0.25">
      <c r="A606" s="3"/>
      <c r="C606" s="3"/>
      <c r="D606" s="3"/>
      <c r="E606" s="3"/>
      <c r="F606" s="3"/>
      <c r="G606" s="3"/>
      <c r="H606" s="3"/>
    </row>
    <row r="607" spans="1:8" x14ac:dyDescent="0.25">
      <c r="A607" s="3"/>
      <c r="C607" s="3"/>
      <c r="D607" s="3"/>
      <c r="E607" s="3"/>
      <c r="F607" s="3"/>
      <c r="G607" s="3"/>
      <c r="H607" s="3"/>
    </row>
    <row r="608" spans="1:8" x14ac:dyDescent="0.25">
      <c r="A608" s="3"/>
      <c r="C608" s="3"/>
      <c r="D608" s="3"/>
      <c r="E608" s="3"/>
      <c r="F608" s="3"/>
      <c r="G608" s="3"/>
      <c r="H608" s="3"/>
    </row>
    <row r="609" spans="1:8" x14ac:dyDescent="0.25">
      <c r="A609" s="3"/>
      <c r="C609" s="3"/>
      <c r="D609" s="3"/>
      <c r="E609" s="3"/>
      <c r="F609" s="3"/>
      <c r="G609" s="3"/>
      <c r="H609" s="3"/>
    </row>
    <row r="610" spans="1:8" x14ac:dyDescent="0.25">
      <c r="A610" s="3"/>
      <c r="C610" s="3"/>
      <c r="D610" s="3"/>
      <c r="E610" s="3"/>
      <c r="F610" s="3"/>
      <c r="G610" s="3"/>
      <c r="H610" s="3"/>
    </row>
    <row r="611" spans="1:8" x14ac:dyDescent="0.25">
      <c r="A611" s="3"/>
      <c r="C611" s="3"/>
      <c r="D611" s="3"/>
      <c r="E611" s="3"/>
      <c r="F611" s="3"/>
      <c r="G611" s="3"/>
      <c r="H611" s="3"/>
    </row>
    <row r="612" spans="1:8" x14ac:dyDescent="0.25">
      <c r="A612" s="3"/>
      <c r="C612" s="3"/>
      <c r="D612" s="3"/>
      <c r="E612" s="3"/>
      <c r="F612" s="3"/>
      <c r="G612" s="3"/>
      <c r="H612" s="3"/>
    </row>
    <row r="613" spans="1:8" x14ac:dyDescent="0.25">
      <c r="A613" s="3"/>
      <c r="C613" s="3"/>
      <c r="D613" s="3"/>
      <c r="E613" s="3"/>
      <c r="F613" s="3"/>
      <c r="G613" s="3"/>
      <c r="H613" s="3"/>
    </row>
    <row r="614" spans="1:8" x14ac:dyDescent="0.25">
      <c r="A614" s="3"/>
      <c r="C614" s="3"/>
      <c r="D614" s="3"/>
      <c r="E614" s="3"/>
      <c r="F614" s="3"/>
      <c r="G614" s="3"/>
      <c r="H614" s="3"/>
    </row>
    <row r="615" spans="1:8" x14ac:dyDescent="0.25">
      <c r="A615" s="3"/>
      <c r="C615" s="3"/>
      <c r="D615" s="3"/>
      <c r="E615" s="3"/>
      <c r="F615" s="3"/>
      <c r="G615" s="3"/>
      <c r="H615" s="3"/>
    </row>
    <row r="616" spans="1:8" x14ac:dyDescent="0.25">
      <c r="A616" s="3"/>
      <c r="C616" s="3"/>
      <c r="D616" s="3"/>
      <c r="E616" s="3"/>
      <c r="F616" s="3"/>
      <c r="G616" s="3"/>
      <c r="H616" s="3"/>
    </row>
    <row r="617" spans="1:8" x14ac:dyDescent="0.25">
      <c r="A617" s="3"/>
      <c r="C617" s="3"/>
      <c r="D617" s="3"/>
      <c r="E617" s="3"/>
      <c r="F617" s="3"/>
      <c r="G617" s="3"/>
      <c r="H617" s="3"/>
    </row>
    <row r="618" spans="1:8" x14ac:dyDescent="0.25">
      <c r="A618" s="3"/>
      <c r="C618" s="3"/>
      <c r="D618" s="3"/>
      <c r="E618" s="3"/>
      <c r="F618" s="3"/>
      <c r="G618" s="3"/>
      <c r="H618" s="3"/>
    </row>
    <row r="619" spans="1:8" x14ac:dyDescent="0.25">
      <c r="A619" s="3"/>
      <c r="C619" s="3"/>
      <c r="D619" s="3"/>
      <c r="E619" s="3"/>
      <c r="F619" s="3"/>
      <c r="G619" s="3"/>
      <c r="H619" s="3"/>
    </row>
    <row r="620" spans="1:8" x14ac:dyDescent="0.25">
      <c r="A620" s="3"/>
      <c r="C620" s="3"/>
      <c r="D620" s="3"/>
      <c r="E620" s="3"/>
      <c r="F620" s="3"/>
      <c r="G620" s="3"/>
      <c r="H620" s="3"/>
    </row>
    <row r="621" spans="1:8" x14ac:dyDescent="0.25">
      <c r="A621" s="3"/>
      <c r="C621" s="3"/>
      <c r="D621" s="3"/>
      <c r="E621" s="3"/>
      <c r="F621" s="3"/>
      <c r="G621" s="3"/>
      <c r="H621" s="3"/>
    </row>
    <row r="622" spans="1:8" x14ac:dyDescent="0.25">
      <c r="A622" s="3"/>
      <c r="C622" s="3"/>
      <c r="D622" s="3"/>
      <c r="E622" s="3"/>
      <c r="F622" s="3"/>
      <c r="G622" s="3"/>
      <c r="H622" s="3"/>
    </row>
    <row r="623" spans="1:8" x14ac:dyDescent="0.25">
      <c r="A623" s="3"/>
      <c r="C623" s="3"/>
      <c r="D623" s="3"/>
      <c r="E623" s="3"/>
      <c r="F623" s="3"/>
      <c r="G623" s="3"/>
      <c r="H623" s="3"/>
    </row>
    <row r="624" spans="1:8" x14ac:dyDescent="0.25">
      <c r="A624" s="3"/>
      <c r="C624" s="3"/>
      <c r="D624" s="3"/>
      <c r="E624" s="3"/>
      <c r="F624" s="3"/>
      <c r="G624" s="3"/>
      <c r="H624" s="3"/>
    </row>
    <row r="625" spans="1:8" x14ac:dyDescent="0.25">
      <c r="A625" s="3"/>
      <c r="C625" s="3"/>
      <c r="D625" s="3"/>
      <c r="E625" s="3"/>
      <c r="F625" s="3"/>
      <c r="G625" s="3"/>
      <c r="H625" s="3"/>
    </row>
    <row r="626" spans="1:8" x14ac:dyDescent="0.25">
      <c r="A626" s="3"/>
      <c r="C626" s="3"/>
      <c r="D626" s="3"/>
      <c r="E626" s="3"/>
      <c r="F626" s="3"/>
      <c r="G626" s="3"/>
      <c r="H626" s="3"/>
    </row>
    <row r="627" spans="1:8" x14ac:dyDescent="0.25">
      <c r="A627" s="3"/>
      <c r="C627" s="3"/>
      <c r="D627" s="3"/>
      <c r="E627" s="3"/>
      <c r="F627" s="3"/>
      <c r="G627" s="3"/>
      <c r="H627" s="3"/>
    </row>
    <row r="628" spans="1:8" x14ac:dyDescent="0.25">
      <c r="A628" s="3"/>
      <c r="C628" s="3"/>
      <c r="D628" s="3"/>
      <c r="E628" s="3"/>
      <c r="F628" s="3"/>
      <c r="G628" s="3"/>
      <c r="H628" s="3"/>
    </row>
    <row r="629" spans="1:8" x14ac:dyDescent="0.25">
      <c r="A629" s="3"/>
      <c r="C629" s="3"/>
      <c r="D629" s="3"/>
      <c r="E629" s="3"/>
      <c r="F629" s="3"/>
      <c r="G629" s="3"/>
      <c r="H629" s="3"/>
    </row>
    <row r="630" spans="1:8" x14ac:dyDescent="0.25">
      <c r="A630" s="3"/>
      <c r="C630" s="3"/>
      <c r="D630" s="3"/>
      <c r="E630" s="3"/>
      <c r="F630" s="3"/>
      <c r="G630" s="3"/>
      <c r="H630" s="3"/>
    </row>
    <row r="631" spans="1:8" x14ac:dyDescent="0.25">
      <c r="A631" s="3"/>
      <c r="C631" s="3"/>
      <c r="D631" s="3"/>
      <c r="E631" s="3"/>
      <c r="F631" s="3"/>
      <c r="G631" s="3"/>
      <c r="H631" s="3"/>
    </row>
    <row r="632" spans="1:8" x14ac:dyDescent="0.25">
      <c r="A632" s="3"/>
      <c r="C632" s="3"/>
      <c r="D632" s="3"/>
      <c r="E632" s="3"/>
      <c r="F632" s="3"/>
      <c r="G632" s="3"/>
      <c r="H632" s="3"/>
    </row>
    <row r="633" spans="1:8" x14ac:dyDescent="0.25">
      <c r="A633" s="3"/>
      <c r="C633" s="3"/>
      <c r="D633" s="3"/>
      <c r="E633" s="3"/>
      <c r="F633" s="3"/>
      <c r="G633" s="3"/>
      <c r="H633" s="3"/>
    </row>
    <row r="634" spans="1:8" x14ac:dyDescent="0.25">
      <c r="A634" s="3"/>
      <c r="C634" s="3"/>
      <c r="D634" s="3"/>
      <c r="E634" s="3"/>
      <c r="F634" s="3"/>
      <c r="G634" s="3"/>
      <c r="H634" s="3"/>
    </row>
    <row r="635" spans="1:8" x14ac:dyDescent="0.25">
      <c r="A635" s="3"/>
      <c r="C635" s="3"/>
      <c r="D635" s="3"/>
      <c r="E635" s="3"/>
      <c r="F635" s="3"/>
      <c r="G635" s="3"/>
      <c r="H635" s="3"/>
    </row>
    <row r="636" spans="1:8" x14ac:dyDescent="0.25">
      <c r="A636" s="3"/>
      <c r="C636" s="3"/>
      <c r="D636" s="3"/>
      <c r="E636" s="3"/>
      <c r="F636" s="3"/>
      <c r="G636" s="3"/>
      <c r="H636" s="3"/>
    </row>
    <row r="637" spans="1:8" x14ac:dyDescent="0.25">
      <c r="A637" s="3"/>
      <c r="C637" s="3"/>
      <c r="D637" s="3"/>
      <c r="E637" s="3"/>
      <c r="F637" s="3"/>
      <c r="G637" s="3"/>
      <c r="H637" s="3"/>
    </row>
    <row r="638" spans="1:8" x14ac:dyDescent="0.25">
      <c r="A638" s="3"/>
      <c r="C638" s="3"/>
      <c r="D638" s="3"/>
      <c r="E638" s="3"/>
      <c r="F638" s="3"/>
      <c r="G638" s="3"/>
      <c r="H638" s="3"/>
    </row>
    <row r="639" spans="1:8" x14ac:dyDescent="0.25">
      <c r="A639" s="3"/>
      <c r="C639" s="3"/>
      <c r="D639" s="3"/>
      <c r="E639" s="3"/>
      <c r="F639" s="3"/>
      <c r="G639" s="3"/>
      <c r="H639" s="3"/>
    </row>
    <row r="640" spans="1:8" x14ac:dyDescent="0.25">
      <c r="A640" s="3"/>
      <c r="C640" s="3"/>
      <c r="D640" s="3"/>
      <c r="E640" s="3"/>
      <c r="F640" s="3"/>
      <c r="G640" s="3"/>
      <c r="H640" s="3"/>
    </row>
    <row r="641" spans="1:8" x14ac:dyDescent="0.25">
      <c r="A641" s="3"/>
      <c r="C641" s="3"/>
      <c r="D641" s="3"/>
      <c r="E641" s="3"/>
      <c r="F641" s="3"/>
      <c r="G641" s="3"/>
      <c r="H641" s="3"/>
    </row>
    <row r="642" spans="1:8" x14ac:dyDescent="0.25">
      <c r="A642" s="3"/>
      <c r="C642" s="3"/>
      <c r="D642" s="3"/>
      <c r="E642" s="3"/>
      <c r="F642" s="3"/>
      <c r="G642" s="3"/>
      <c r="H642" s="3"/>
    </row>
    <row r="643" spans="1:8" x14ac:dyDescent="0.25">
      <c r="A643" s="3"/>
      <c r="C643" s="3"/>
      <c r="D643" s="3"/>
      <c r="E643" s="3"/>
      <c r="F643" s="3"/>
      <c r="G643" s="3"/>
      <c r="H643" s="3"/>
    </row>
    <row r="644" spans="1:8" x14ac:dyDescent="0.25">
      <c r="A644" s="3"/>
      <c r="C644" s="3"/>
      <c r="D644" s="3"/>
      <c r="E644" s="3"/>
      <c r="F644" s="3"/>
      <c r="G644" s="3"/>
      <c r="H644" s="3"/>
    </row>
    <row r="645" spans="1:8" x14ac:dyDescent="0.25">
      <c r="A645" s="3"/>
      <c r="C645" s="3"/>
      <c r="D645" s="3"/>
      <c r="E645" s="3"/>
      <c r="F645" s="3"/>
      <c r="G645" s="3"/>
      <c r="H645" s="3"/>
    </row>
    <row r="646" spans="1:8" x14ac:dyDescent="0.25">
      <c r="A646" s="3"/>
      <c r="C646" s="3"/>
      <c r="D646" s="3"/>
      <c r="E646" s="3"/>
      <c r="F646" s="3"/>
      <c r="G646" s="3"/>
      <c r="H646" s="3"/>
    </row>
    <row r="647" spans="1:8" x14ac:dyDescent="0.25">
      <c r="A647" s="3"/>
      <c r="C647" s="3"/>
      <c r="D647" s="3"/>
      <c r="E647" s="3"/>
      <c r="F647" s="3"/>
      <c r="G647" s="3"/>
      <c r="H647" s="3"/>
    </row>
    <row r="648" spans="1:8" x14ac:dyDescent="0.25">
      <c r="A648" s="3"/>
      <c r="C648" s="3"/>
      <c r="D648" s="3"/>
      <c r="E648" s="3"/>
      <c r="F648" s="3"/>
      <c r="G648" s="3"/>
      <c r="H648" s="3"/>
    </row>
    <row r="649" spans="1:8" x14ac:dyDescent="0.25">
      <c r="A649" s="3"/>
      <c r="C649" s="3"/>
      <c r="D649" s="3"/>
      <c r="E649" s="3"/>
      <c r="F649" s="3"/>
      <c r="G649" s="3"/>
      <c r="H649" s="3"/>
    </row>
    <row r="650" spans="1:8" x14ac:dyDescent="0.25">
      <c r="A650" s="3"/>
      <c r="C650" s="3"/>
      <c r="D650" s="3"/>
      <c r="E650" s="3"/>
      <c r="F650" s="3"/>
      <c r="G650" s="3"/>
      <c r="H650" s="3"/>
    </row>
    <row r="651" spans="1:8" x14ac:dyDescent="0.25">
      <c r="A651" s="3"/>
      <c r="C651" s="3"/>
      <c r="D651" s="3"/>
      <c r="E651" s="3"/>
      <c r="F651" s="3"/>
      <c r="G651" s="3"/>
      <c r="H651" s="3"/>
    </row>
    <row r="652" spans="1:8" x14ac:dyDescent="0.25">
      <c r="A652" s="3"/>
      <c r="C652" s="3"/>
      <c r="D652" s="3"/>
      <c r="E652" s="3"/>
      <c r="F652" s="3"/>
      <c r="G652" s="3"/>
      <c r="H652" s="3"/>
    </row>
    <row r="653" spans="1:8" x14ac:dyDescent="0.25">
      <c r="A653" s="3"/>
      <c r="C653" s="3"/>
      <c r="D653" s="3"/>
      <c r="E653" s="3"/>
      <c r="F653" s="3"/>
      <c r="G653" s="3"/>
      <c r="H653" s="3"/>
    </row>
    <row r="654" spans="1:8" x14ac:dyDescent="0.25">
      <c r="A654" s="3"/>
      <c r="C654" s="3"/>
      <c r="D654" s="3"/>
      <c r="E654" s="3"/>
      <c r="F654" s="3"/>
      <c r="G654" s="3"/>
      <c r="H654" s="3"/>
    </row>
    <row r="655" spans="1:8" x14ac:dyDescent="0.25">
      <c r="A655" s="3"/>
      <c r="C655" s="3"/>
      <c r="D655" s="3"/>
      <c r="E655" s="3"/>
      <c r="F655" s="3"/>
      <c r="G655" s="3"/>
      <c r="H655" s="3"/>
    </row>
    <row r="656" spans="1:8" x14ac:dyDescent="0.25">
      <c r="A656" s="3"/>
      <c r="C656" s="3"/>
      <c r="D656" s="3"/>
      <c r="E656" s="3"/>
      <c r="F656" s="3"/>
      <c r="G656" s="3"/>
      <c r="H656" s="3"/>
    </row>
    <row r="657" spans="1:8" x14ac:dyDescent="0.25">
      <c r="A657" s="3"/>
      <c r="C657" s="3"/>
      <c r="D657" s="3"/>
      <c r="E657" s="3"/>
      <c r="F657" s="3"/>
      <c r="G657" s="3"/>
      <c r="H657" s="3"/>
    </row>
    <row r="658" spans="1:8" x14ac:dyDescent="0.25">
      <c r="A658" s="3"/>
      <c r="C658" s="3"/>
      <c r="D658" s="3"/>
      <c r="E658" s="3"/>
      <c r="F658" s="3"/>
      <c r="G658" s="3"/>
      <c r="H658" s="3"/>
    </row>
    <row r="659" spans="1:8" x14ac:dyDescent="0.25">
      <c r="A659" s="3"/>
      <c r="C659" s="3"/>
      <c r="D659" s="3"/>
      <c r="E659" s="3"/>
      <c r="F659" s="3"/>
      <c r="G659" s="3"/>
      <c r="H659" s="3"/>
    </row>
    <row r="660" spans="1:8" x14ac:dyDescent="0.25">
      <c r="A660" s="3"/>
      <c r="C660" s="3"/>
      <c r="D660" s="3"/>
      <c r="E660" s="3"/>
      <c r="F660" s="3"/>
      <c r="G660" s="3"/>
      <c r="H660" s="3"/>
    </row>
    <row r="661" spans="1:8" x14ac:dyDescent="0.25">
      <c r="A661" s="3"/>
      <c r="C661" s="3"/>
      <c r="D661" s="3"/>
      <c r="E661" s="3"/>
      <c r="F661" s="3"/>
      <c r="G661" s="3"/>
      <c r="H661" s="3"/>
    </row>
    <row r="662" spans="1:8" x14ac:dyDescent="0.25">
      <c r="A662" s="3"/>
      <c r="C662" s="3"/>
      <c r="D662" s="3"/>
      <c r="E662" s="3"/>
      <c r="F662" s="3"/>
      <c r="G662" s="3"/>
      <c r="H662" s="3"/>
    </row>
    <row r="663" spans="1:8" x14ac:dyDescent="0.25">
      <c r="A663" s="3"/>
      <c r="C663" s="3"/>
      <c r="D663" s="3"/>
      <c r="E663" s="3"/>
      <c r="F663" s="3"/>
      <c r="G663" s="3"/>
      <c r="H663" s="3"/>
    </row>
    <row r="664" spans="1:8" x14ac:dyDescent="0.25">
      <c r="A664" s="3"/>
      <c r="C664" s="3"/>
      <c r="D664" s="3"/>
      <c r="E664" s="3"/>
      <c r="F664" s="3"/>
      <c r="G664" s="3"/>
      <c r="H664" s="3"/>
    </row>
    <row r="665" spans="1:8" x14ac:dyDescent="0.25">
      <c r="A665" s="3"/>
      <c r="C665" s="3"/>
      <c r="D665" s="3"/>
      <c r="E665" s="3"/>
      <c r="F665" s="3"/>
      <c r="G665" s="3"/>
      <c r="H665" s="3"/>
    </row>
    <row r="666" spans="1:8" x14ac:dyDescent="0.25">
      <c r="A666" s="3"/>
      <c r="C666" s="3"/>
      <c r="D666" s="3"/>
      <c r="E666" s="3"/>
      <c r="F666" s="3"/>
      <c r="G666" s="3"/>
      <c r="H666" s="3"/>
    </row>
    <row r="667" spans="1:8" x14ac:dyDescent="0.25">
      <c r="A667" s="3"/>
      <c r="C667" s="3"/>
      <c r="D667" s="3"/>
      <c r="E667" s="3"/>
      <c r="F667" s="3"/>
      <c r="G667" s="3"/>
      <c r="H667" s="3"/>
    </row>
    <row r="668" spans="1:8" x14ac:dyDescent="0.25">
      <c r="A668" s="3"/>
      <c r="C668" s="3"/>
      <c r="D668" s="3"/>
      <c r="E668" s="3"/>
      <c r="F668" s="3"/>
      <c r="G668" s="3"/>
      <c r="H668" s="3"/>
    </row>
    <row r="669" spans="1:8" x14ac:dyDescent="0.25">
      <c r="A669" s="3"/>
      <c r="C669" s="3"/>
      <c r="D669" s="3"/>
      <c r="E669" s="3"/>
      <c r="F669" s="3"/>
      <c r="G669" s="3"/>
      <c r="H669" s="3"/>
    </row>
    <row r="670" spans="1:8" x14ac:dyDescent="0.25">
      <c r="A670" s="3"/>
      <c r="C670" s="3"/>
      <c r="D670" s="3"/>
      <c r="E670" s="3"/>
      <c r="F670" s="3"/>
      <c r="G670" s="3"/>
      <c r="H670" s="3"/>
    </row>
    <row r="671" spans="1:8" x14ac:dyDescent="0.25">
      <c r="A671" s="3"/>
      <c r="C671" s="3"/>
      <c r="D671" s="3"/>
      <c r="E671" s="3"/>
      <c r="F671" s="3"/>
      <c r="G671" s="3"/>
      <c r="H671" s="3"/>
    </row>
    <row r="672" spans="1:8" x14ac:dyDescent="0.25">
      <c r="A672" s="3"/>
      <c r="C672" s="3"/>
      <c r="D672" s="3"/>
      <c r="E672" s="3"/>
      <c r="F672" s="3"/>
      <c r="G672" s="3"/>
      <c r="H672" s="3"/>
    </row>
    <row r="673" spans="1:8" x14ac:dyDescent="0.25">
      <c r="A673" s="3"/>
      <c r="C673" s="3"/>
      <c r="D673" s="3"/>
      <c r="E673" s="3"/>
      <c r="F673" s="3"/>
      <c r="G673" s="3"/>
      <c r="H673" s="3"/>
    </row>
    <row r="674" spans="1:8" x14ac:dyDescent="0.25">
      <c r="A674" s="3"/>
      <c r="C674" s="3"/>
      <c r="D674" s="3"/>
      <c r="E674" s="3"/>
      <c r="F674" s="3"/>
      <c r="G674" s="3"/>
      <c r="H674" s="3"/>
    </row>
    <row r="675" spans="1:8" x14ac:dyDescent="0.25">
      <c r="A675" s="3"/>
      <c r="C675" s="3"/>
      <c r="D675" s="3"/>
      <c r="E675" s="3"/>
      <c r="F675" s="3"/>
      <c r="G675" s="3"/>
      <c r="H675" s="3"/>
    </row>
    <row r="676" spans="1:8" x14ac:dyDescent="0.25">
      <c r="A676" s="3"/>
      <c r="C676" s="3"/>
      <c r="D676" s="3"/>
      <c r="E676" s="3"/>
      <c r="F676" s="3"/>
      <c r="G676" s="3"/>
      <c r="H676" s="3"/>
    </row>
    <row r="677" spans="1:8" x14ac:dyDescent="0.25">
      <c r="A677" s="3"/>
      <c r="C677" s="3"/>
      <c r="D677" s="3"/>
      <c r="E677" s="3"/>
      <c r="F677" s="3"/>
      <c r="G677" s="3"/>
      <c r="H677" s="3"/>
    </row>
    <row r="678" spans="1:8" x14ac:dyDescent="0.25">
      <c r="A678" s="3"/>
      <c r="C678" s="3"/>
      <c r="D678" s="3"/>
      <c r="E678" s="3"/>
      <c r="F678" s="3"/>
      <c r="G678" s="3"/>
      <c r="H678" s="3"/>
    </row>
    <row r="679" spans="1:8" x14ac:dyDescent="0.25">
      <c r="A679" s="3"/>
      <c r="C679" s="3"/>
      <c r="D679" s="3"/>
      <c r="E679" s="3"/>
      <c r="F679" s="3"/>
      <c r="G679" s="3"/>
      <c r="H679" s="3"/>
    </row>
    <row r="680" spans="1:8" x14ac:dyDescent="0.25">
      <c r="A680" s="3"/>
      <c r="C680" s="3"/>
      <c r="D680" s="3"/>
      <c r="E680" s="3"/>
      <c r="F680" s="3"/>
      <c r="G680" s="3"/>
      <c r="H680" s="3"/>
    </row>
    <row r="681" spans="1:8" x14ac:dyDescent="0.25">
      <c r="A681" s="3"/>
      <c r="C681" s="3"/>
      <c r="D681" s="3"/>
      <c r="E681" s="3"/>
      <c r="F681" s="3"/>
      <c r="G681" s="3"/>
      <c r="H681" s="3"/>
    </row>
    <row r="682" spans="1:8" x14ac:dyDescent="0.25">
      <c r="A682" s="3"/>
      <c r="C682" s="3"/>
      <c r="D682" s="3"/>
      <c r="E682" s="3"/>
      <c r="F682" s="3"/>
      <c r="G682" s="3"/>
      <c r="H682" s="3"/>
    </row>
    <row r="683" spans="1:8" x14ac:dyDescent="0.25">
      <c r="A683" s="3"/>
      <c r="C683" s="3"/>
      <c r="D683" s="3"/>
      <c r="E683" s="3"/>
      <c r="F683" s="3"/>
      <c r="G683" s="3"/>
      <c r="H683" s="3"/>
    </row>
    <row r="684" spans="1:8" x14ac:dyDescent="0.25">
      <c r="A684" s="3"/>
      <c r="C684" s="3"/>
      <c r="D684" s="3"/>
      <c r="E684" s="3"/>
      <c r="F684" s="3"/>
      <c r="G684" s="3"/>
      <c r="H684" s="3"/>
    </row>
    <row r="685" spans="1:8" x14ac:dyDescent="0.25">
      <c r="A685" s="3"/>
      <c r="C685" s="3"/>
      <c r="D685" s="3"/>
      <c r="E685" s="3"/>
      <c r="F685" s="3"/>
      <c r="G685" s="3"/>
      <c r="H685" s="3"/>
    </row>
    <row r="686" spans="1:8" x14ac:dyDescent="0.25">
      <c r="A686" s="3"/>
      <c r="C686" s="3"/>
      <c r="D686" s="3"/>
      <c r="E686" s="3"/>
      <c r="F686" s="3"/>
      <c r="G686" s="3"/>
      <c r="H686" s="3"/>
    </row>
    <row r="687" spans="1:8" x14ac:dyDescent="0.25">
      <c r="A687" s="3"/>
      <c r="C687" s="3"/>
      <c r="D687" s="3"/>
      <c r="E687" s="3"/>
      <c r="F687" s="3"/>
      <c r="G687" s="3"/>
      <c r="H687" s="3"/>
    </row>
    <row r="688" spans="1:8" x14ac:dyDescent="0.25">
      <c r="A688" s="3"/>
      <c r="C688" s="3"/>
      <c r="D688" s="3"/>
      <c r="E688" s="3"/>
      <c r="F688" s="3"/>
      <c r="G688" s="3"/>
      <c r="H688" s="3"/>
    </row>
    <row r="689" spans="1:8" x14ac:dyDescent="0.25">
      <c r="A689" s="3"/>
      <c r="C689" s="3"/>
      <c r="D689" s="3"/>
      <c r="E689" s="3"/>
      <c r="F689" s="3"/>
      <c r="G689" s="3"/>
      <c r="H689" s="3"/>
    </row>
    <row r="690" spans="1:8" x14ac:dyDescent="0.25">
      <c r="A690" s="3"/>
      <c r="C690" s="3"/>
      <c r="D690" s="3"/>
      <c r="E690" s="3"/>
      <c r="F690" s="3"/>
      <c r="G690" s="3"/>
      <c r="H690" s="3"/>
    </row>
    <row r="691" spans="1:8" x14ac:dyDescent="0.25">
      <c r="A691" s="3"/>
      <c r="C691" s="3"/>
      <c r="D691" s="3"/>
      <c r="E691" s="3"/>
      <c r="F691" s="3"/>
      <c r="G691" s="3"/>
      <c r="H691" s="3"/>
    </row>
    <row r="692" spans="1:8" x14ac:dyDescent="0.25">
      <c r="A692" s="3"/>
      <c r="C692" s="3"/>
      <c r="D692" s="3"/>
      <c r="E692" s="3"/>
      <c r="F692" s="3"/>
      <c r="G692" s="3"/>
      <c r="H692" s="3"/>
    </row>
    <row r="693" spans="1:8" x14ac:dyDescent="0.25">
      <c r="A693" s="3"/>
      <c r="C693" s="3"/>
      <c r="D693" s="3"/>
      <c r="E693" s="3"/>
      <c r="F693" s="3"/>
      <c r="G693" s="3"/>
      <c r="H693" s="3"/>
    </row>
    <row r="694" spans="1:8" x14ac:dyDescent="0.25">
      <c r="A694" s="3"/>
      <c r="C694" s="3"/>
      <c r="D694" s="3"/>
      <c r="E694" s="3"/>
      <c r="F694" s="3"/>
      <c r="G694" s="3"/>
      <c r="H694" s="3"/>
    </row>
    <row r="695" spans="1:8" x14ac:dyDescent="0.25">
      <c r="A695" s="3"/>
      <c r="C695" s="3"/>
      <c r="D695" s="3"/>
      <c r="E695" s="3"/>
      <c r="F695" s="3"/>
      <c r="G695" s="3"/>
      <c r="H695" s="3"/>
    </row>
    <row r="696" spans="1:8" x14ac:dyDescent="0.25">
      <c r="A696" s="3"/>
      <c r="C696" s="3"/>
      <c r="D696" s="3"/>
      <c r="E696" s="3"/>
      <c r="F696" s="3"/>
      <c r="G696" s="3"/>
      <c r="H696" s="3"/>
    </row>
    <row r="697" spans="1:8" x14ac:dyDescent="0.25">
      <c r="A697" s="3"/>
      <c r="C697" s="3"/>
      <c r="D697" s="3"/>
      <c r="E697" s="3"/>
      <c r="F697" s="3"/>
      <c r="G697" s="3"/>
      <c r="H697" s="3"/>
    </row>
    <row r="698" spans="1:8" x14ac:dyDescent="0.25">
      <c r="A698" s="3"/>
      <c r="C698" s="3"/>
      <c r="D698" s="3"/>
      <c r="E698" s="3"/>
      <c r="F698" s="3"/>
      <c r="G698" s="3"/>
      <c r="H698" s="3"/>
    </row>
    <row r="699" spans="1:8" x14ac:dyDescent="0.25">
      <c r="A699" s="3"/>
      <c r="C699" s="3"/>
      <c r="D699" s="3"/>
      <c r="E699" s="3"/>
      <c r="F699" s="3"/>
      <c r="G699" s="3"/>
      <c r="H699" s="3"/>
    </row>
    <row r="700" spans="1:8" x14ac:dyDescent="0.25">
      <c r="A700" s="3"/>
      <c r="C700" s="3"/>
      <c r="D700" s="3"/>
      <c r="E700" s="3"/>
      <c r="F700" s="3"/>
      <c r="G700" s="3"/>
      <c r="H700" s="3"/>
    </row>
    <row r="701" spans="1:8" x14ac:dyDescent="0.25">
      <c r="A701" s="3"/>
      <c r="C701" s="3"/>
      <c r="D701" s="3"/>
      <c r="E701" s="3"/>
      <c r="F701" s="3"/>
      <c r="G701" s="3"/>
      <c r="H701" s="3"/>
    </row>
    <row r="702" spans="1:8" x14ac:dyDescent="0.25">
      <c r="A702" s="3"/>
      <c r="C702" s="3"/>
      <c r="D702" s="3"/>
      <c r="E702" s="3"/>
      <c r="F702" s="3"/>
      <c r="G702" s="3"/>
      <c r="H702" s="3"/>
    </row>
    <row r="703" spans="1:8" x14ac:dyDescent="0.25">
      <c r="A703" s="3"/>
      <c r="C703" s="3"/>
      <c r="D703" s="3"/>
      <c r="E703" s="3"/>
      <c r="F703" s="3"/>
      <c r="G703" s="3"/>
      <c r="H703" s="3"/>
    </row>
    <row r="704" spans="1:8" x14ac:dyDescent="0.25">
      <c r="A704" s="3"/>
      <c r="C704" s="3"/>
      <c r="D704" s="3"/>
      <c r="E704" s="3"/>
      <c r="F704" s="3"/>
      <c r="G704" s="3"/>
      <c r="H704" s="3"/>
    </row>
    <row r="705" spans="1:8" x14ac:dyDescent="0.25">
      <c r="A705" s="3"/>
      <c r="C705" s="3"/>
      <c r="D705" s="3"/>
      <c r="E705" s="3"/>
      <c r="F705" s="3"/>
      <c r="G705" s="3"/>
      <c r="H705" s="3"/>
    </row>
    <row r="706" spans="1:8" x14ac:dyDescent="0.25">
      <c r="A706" s="3"/>
      <c r="C706" s="3"/>
      <c r="D706" s="3"/>
      <c r="E706" s="3"/>
      <c r="F706" s="3"/>
      <c r="G706" s="3"/>
      <c r="H706" s="3"/>
    </row>
    <row r="707" spans="1:8" x14ac:dyDescent="0.25">
      <c r="A707" s="3"/>
      <c r="C707" s="3"/>
      <c r="D707" s="3"/>
      <c r="E707" s="3"/>
      <c r="F707" s="3"/>
      <c r="G707" s="3"/>
      <c r="H707" s="3"/>
    </row>
    <row r="708" spans="1:8" x14ac:dyDescent="0.25">
      <c r="A708" s="3"/>
      <c r="C708" s="3"/>
      <c r="D708" s="3"/>
      <c r="E708" s="3"/>
      <c r="F708" s="3"/>
      <c r="G708" s="3"/>
      <c r="H708" s="3"/>
    </row>
    <row r="709" spans="1:8" x14ac:dyDescent="0.25">
      <c r="A709" s="3"/>
      <c r="C709" s="3"/>
      <c r="D709" s="3"/>
      <c r="E709" s="3"/>
      <c r="F709" s="3"/>
      <c r="G709" s="3"/>
      <c r="H709" s="3"/>
    </row>
    <row r="710" spans="1:8" x14ac:dyDescent="0.25">
      <c r="A710" s="3"/>
      <c r="C710" s="3"/>
      <c r="D710" s="3"/>
      <c r="E710" s="3"/>
      <c r="F710" s="3"/>
      <c r="G710" s="3"/>
      <c r="H710" s="3"/>
    </row>
    <row r="711" spans="1:8" x14ac:dyDescent="0.25">
      <c r="A711" s="3"/>
      <c r="C711" s="3"/>
      <c r="D711" s="3"/>
      <c r="E711" s="3"/>
      <c r="F711" s="3"/>
      <c r="G711" s="3"/>
      <c r="H711" s="3"/>
    </row>
    <row r="712" spans="1:8" x14ac:dyDescent="0.25">
      <c r="A712" s="3"/>
      <c r="C712" s="3"/>
      <c r="D712" s="3"/>
      <c r="E712" s="3"/>
      <c r="F712" s="3"/>
      <c r="G712" s="3"/>
      <c r="H712" s="3"/>
    </row>
    <row r="713" spans="1:8" x14ac:dyDescent="0.25">
      <c r="A713" s="3"/>
      <c r="C713" s="3"/>
      <c r="D713" s="3"/>
      <c r="E713" s="3"/>
      <c r="F713" s="3"/>
      <c r="G713" s="3"/>
      <c r="H713" s="3"/>
    </row>
    <row r="714" spans="1:8" x14ac:dyDescent="0.25">
      <c r="A714" s="3"/>
      <c r="C714" s="3"/>
      <c r="D714" s="3"/>
      <c r="E714" s="3"/>
      <c r="F714" s="3"/>
      <c r="G714" s="3"/>
      <c r="H714" s="3"/>
    </row>
    <row r="715" spans="1:8" x14ac:dyDescent="0.25">
      <c r="A715" s="3"/>
      <c r="C715" s="3"/>
      <c r="D715" s="3"/>
      <c r="E715" s="3"/>
      <c r="F715" s="3"/>
      <c r="G715" s="3"/>
      <c r="H715" s="3"/>
    </row>
    <row r="716" spans="1:8" x14ac:dyDescent="0.25">
      <c r="A716" s="3"/>
      <c r="C716" s="3"/>
      <c r="D716" s="3"/>
      <c r="E716" s="3"/>
      <c r="F716" s="3"/>
      <c r="G716" s="3"/>
      <c r="H716" s="3"/>
    </row>
    <row r="717" spans="1:8" x14ac:dyDescent="0.25">
      <c r="A717" s="3"/>
      <c r="C717" s="3"/>
      <c r="D717" s="3"/>
      <c r="E717" s="3"/>
      <c r="F717" s="3"/>
      <c r="G717" s="3"/>
      <c r="H717" s="3"/>
    </row>
    <row r="718" spans="1:8" x14ac:dyDescent="0.25">
      <c r="A718" s="3"/>
      <c r="C718" s="3"/>
      <c r="D718" s="3"/>
      <c r="E718" s="3"/>
      <c r="F718" s="3"/>
      <c r="G718" s="3"/>
      <c r="H718" s="3"/>
    </row>
    <row r="719" spans="1:8" x14ac:dyDescent="0.25">
      <c r="A719" s="3"/>
      <c r="C719" s="3"/>
      <c r="D719" s="3"/>
      <c r="E719" s="3"/>
      <c r="F719" s="3"/>
      <c r="G719" s="3"/>
      <c r="H719" s="3"/>
    </row>
    <row r="720" spans="1:8" x14ac:dyDescent="0.25">
      <c r="A720" s="3"/>
      <c r="C720" s="3"/>
      <c r="D720" s="3"/>
      <c r="E720" s="3"/>
      <c r="F720" s="3"/>
      <c r="G720" s="3"/>
      <c r="H720" s="3"/>
    </row>
    <row r="721" spans="1:8" x14ac:dyDescent="0.25">
      <c r="A721" s="3"/>
      <c r="C721" s="3"/>
      <c r="D721" s="3"/>
      <c r="E721" s="3"/>
      <c r="F721" s="3"/>
      <c r="G721" s="3"/>
      <c r="H721" s="3"/>
    </row>
    <row r="722" spans="1:8" x14ac:dyDescent="0.25">
      <c r="A722" s="3"/>
      <c r="C722" s="3"/>
      <c r="D722" s="3"/>
      <c r="E722" s="3"/>
      <c r="F722" s="3"/>
      <c r="G722" s="3"/>
      <c r="H722" s="3"/>
    </row>
    <row r="723" spans="1:8" x14ac:dyDescent="0.25">
      <c r="A723" s="3"/>
      <c r="C723" s="3"/>
      <c r="D723" s="3"/>
      <c r="E723" s="3"/>
      <c r="F723" s="3"/>
      <c r="G723" s="3"/>
      <c r="H723" s="3"/>
    </row>
    <row r="724" spans="1:8" x14ac:dyDescent="0.25">
      <c r="A724" s="3"/>
      <c r="C724" s="3"/>
      <c r="D724" s="3"/>
      <c r="E724" s="3"/>
      <c r="F724" s="3"/>
      <c r="G724" s="3"/>
      <c r="H724" s="3"/>
    </row>
    <row r="725" spans="1:8" x14ac:dyDescent="0.25">
      <c r="A725" s="3"/>
      <c r="C725" s="3"/>
      <c r="D725" s="3"/>
      <c r="E725" s="3"/>
      <c r="F725" s="3"/>
      <c r="G725" s="3"/>
      <c r="H725" s="3"/>
    </row>
    <row r="726" spans="1:8" x14ac:dyDescent="0.25">
      <c r="A726" s="3"/>
      <c r="C726" s="3"/>
      <c r="D726" s="3"/>
      <c r="E726" s="3"/>
      <c r="F726" s="3"/>
      <c r="G726" s="3"/>
      <c r="H726" s="3"/>
    </row>
    <row r="727" spans="1:8" x14ac:dyDescent="0.25">
      <c r="A727" s="3"/>
      <c r="C727" s="3"/>
      <c r="D727" s="3"/>
      <c r="E727" s="3"/>
      <c r="F727" s="3"/>
      <c r="G727" s="3"/>
      <c r="H727" s="3"/>
    </row>
    <row r="728" spans="1:8" x14ac:dyDescent="0.25">
      <c r="A728" s="3"/>
      <c r="C728" s="3"/>
      <c r="D728" s="3"/>
      <c r="E728" s="3"/>
      <c r="F728" s="3"/>
      <c r="G728" s="3"/>
      <c r="H728" s="3"/>
    </row>
    <row r="729" spans="1:8" x14ac:dyDescent="0.25">
      <c r="A729" s="3"/>
      <c r="C729" s="3"/>
      <c r="D729" s="3"/>
      <c r="E729" s="3"/>
      <c r="F729" s="3"/>
      <c r="G729" s="3"/>
      <c r="H729" s="3"/>
    </row>
    <row r="730" spans="1:8" x14ac:dyDescent="0.25">
      <c r="A730" s="3"/>
      <c r="C730" s="3"/>
      <c r="D730" s="3"/>
      <c r="E730" s="3"/>
      <c r="F730" s="3"/>
      <c r="G730" s="3"/>
      <c r="H730" s="3"/>
    </row>
    <row r="731" spans="1:8" x14ac:dyDescent="0.25">
      <c r="A731" s="3"/>
      <c r="C731" s="3"/>
      <c r="D731" s="3"/>
      <c r="E731" s="3"/>
      <c r="F731" s="3"/>
      <c r="G731" s="3"/>
      <c r="H731" s="3"/>
    </row>
    <row r="732" spans="1:8" x14ac:dyDescent="0.25">
      <c r="A732" s="3"/>
      <c r="C732" s="3"/>
      <c r="D732" s="3"/>
      <c r="E732" s="3"/>
      <c r="F732" s="3"/>
      <c r="G732" s="3"/>
      <c r="H732" s="3"/>
    </row>
    <row r="733" spans="1:8" x14ac:dyDescent="0.25">
      <c r="A733" s="3"/>
      <c r="C733" s="3"/>
      <c r="D733" s="3"/>
      <c r="E733" s="3"/>
      <c r="F733" s="3"/>
      <c r="G733" s="3"/>
      <c r="H733" s="3"/>
    </row>
    <row r="734" spans="1:8" x14ac:dyDescent="0.25">
      <c r="A734" s="3"/>
      <c r="C734" s="3"/>
      <c r="D734" s="3"/>
      <c r="E734" s="3"/>
      <c r="F734" s="3"/>
      <c r="G734" s="3"/>
      <c r="H734" s="3"/>
    </row>
    <row r="735" spans="1:8" x14ac:dyDescent="0.25">
      <c r="A735" s="3"/>
      <c r="C735" s="3"/>
      <c r="D735" s="3"/>
      <c r="E735" s="3"/>
      <c r="F735" s="3"/>
      <c r="G735" s="3"/>
      <c r="H735" s="3"/>
    </row>
    <row r="736" spans="1:8" x14ac:dyDescent="0.25">
      <c r="A736" s="3"/>
      <c r="C736" s="3"/>
      <c r="D736" s="3"/>
      <c r="E736" s="3"/>
      <c r="F736" s="3"/>
      <c r="G736" s="3"/>
      <c r="H736" s="3"/>
    </row>
    <row r="737" spans="1:8" x14ac:dyDescent="0.25">
      <c r="A737" s="3"/>
      <c r="C737" s="3"/>
      <c r="D737" s="3"/>
      <c r="E737" s="3"/>
      <c r="F737" s="3"/>
      <c r="G737" s="3"/>
      <c r="H737" s="3"/>
    </row>
    <row r="738" spans="1:8" x14ac:dyDescent="0.25">
      <c r="A738" s="3"/>
      <c r="C738" s="3"/>
      <c r="D738" s="3"/>
      <c r="E738" s="3"/>
      <c r="F738" s="3"/>
      <c r="G738" s="3"/>
      <c r="H738" s="3"/>
    </row>
    <row r="739" spans="1:8" x14ac:dyDescent="0.25">
      <c r="A739" s="3"/>
      <c r="C739" s="3"/>
      <c r="D739" s="3"/>
      <c r="E739" s="3"/>
      <c r="F739" s="3"/>
      <c r="G739" s="3"/>
      <c r="H739" s="3"/>
    </row>
    <row r="740" spans="1:8" x14ac:dyDescent="0.25">
      <c r="A740" s="3"/>
      <c r="C740" s="3"/>
      <c r="D740" s="3"/>
      <c r="E740" s="3"/>
      <c r="F740" s="3"/>
      <c r="G740" s="3"/>
      <c r="H740" s="3"/>
    </row>
    <row r="741" spans="1:8" x14ac:dyDescent="0.25">
      <c r="A741" s="3"/>
      <c r="C741" s="3"/>
      <c r="D741" s="3"/>
      <c r="E741" s="3"/>
      <c r="F741" s="3"/>
      <c r="G741" s="3"/>
      <c r="H741" s="3"/>
    </row>
    <row r="742" spans="1:8" x14ac:dyDescent="0.25">
      <c r="A742" s="3"/>
      <c r="C742" s="3"/>
      <c r="D742" s="3"/>
      <c r="E742" s="3"/>
      <c r="F742" s="3"/>
      <c r="G742" s="3"/>
      <c r="H742" s="3"/>
    </row>
    <row r="743" spans="1:8" x14ac:dyDescent="0.25">
      <c r="A743" s="3"/>
      <c r="C743" s="3"/>
      <c r="D743" s="3"/>
      <c r="E743" s="3"/>
      <c r="F743" s="3"/>
      <c r="G743" s="3"/>
      <c r="H743" s="3"/>
    </row>
    <row r="744" spans="1:8" x14ac:dyDescent="0.25">
      <c r="A744" s="3"/>
      <c r="C744" s="3"/>
      <c r="D744" s="3"/>
      <c r="E744" s="3"/>
      <c r="F744" s="3"/>
      <c r="G744" s="3"/>
      <c r="H744" s="3"/>
    </row>
    <row r="745" spans="1:8" x14ac:dyDescent="0.25">
      <c r="A745" s="3"/>
      <c r="C745" s="3"/>
      <c r="D745" s="3"/>
      <c r="E745" s="3"/>
      <c r="F745" s="3"/>
      <c r="G745" s="3"/>
      <c r="H745" s="3"/>
    </row>
    <row r="746" spans="1:8" x14ac:dyDescent="0.25">
      <c r="A746" s="3"/>
      <c r="C746" s="3"/>
      <c r="D746" s="3"/>
      <c r="E746" s="3"/>
      <c r="F746" s="3"/>
      <c r="G746" s="3"/>
      <c r="H746" s="3"/>
    </row>
    <row r="747" spans="1:8" x14ac:dyDescent="0.25">
      <c r="A747" s="3"/>
      <c r="C747" s="3"/>
      <c r="D747" s="3"/>
      <c r="E747" s="3"/>
      <c r="F747" s="3"/>
      <c r="G747" s="3"/>
      <c r="H747" s="3"/>
    </row>
    <row r="748" spans="1:8" x14ac:dyDescent="0.25">
      <c r="A748" s="3"/>
      <c r="C748" s="3"/>
      <c r="D748" s="3"/>
      <c r="E748" s="3"/>
      <c r="F748" s="3"/>
      <c r="G748" s="3"/>
      <c r="H748" s="3"/>
    </row>
    <row r="749" spans="1:8" x14ac:dyDescent="0.25">
      <c r="A749" s="3"/>
      <c r="C749" s="3"/>
      <c r="D749" s="3"/>
      <c r="E749" s="3"/>
      <c r="F749" s="3"/>
      <c r="G749" s="3"/>
      <c r="H749" s="3"/>
    </row>
    <row r="750" spans="1:8" x14ac:dyDescent="0.25">
      <c r="A750" s="3"/>
      <c r="C750" s="3"/>
      <c r="D750" s="3"/>
      <c r="E750" s="3"/>
      <c r="F750" s="3"/>
      <c r="G750" s="3"/>
      <c r="H750" s="3"/>
    </row>
    <row r="751" spans="1:8" x14ac:dyDescent="0.25">
      <c r="A751" s="3"/>
      <c r="C751" s="3"/>
      <c r="D751" s="3"/>
      <c r="E751" s="3"/>
      <c r="F751" s="3"/>
      <c r="G751" s="3"/>
      <c r="H751" s="3"/>
    </row>
    <row r="752" spans="1:8" x14ac:dyDescent="0.25">
      <c r="A752" s="3"/>
      <c r="C752" s="3"/>
      <c r="D752" s="3"/>
      <c r="E752" s="3"/>
      <c r="F752" s="3"/>
      <c r="G752" s="3"/>
      <c r="H752" s="3"/>
    </row>
    <row r="753" spans="1:8" x14ac:dyDescent="0.25">
      <c r="A753" s="3"/>
      <c r="C753" s="3"/>
      <c r="D753" s="3"/>
      <c r="E753" s="3"/>
      <c r="F753" s="3"/>
      <c r="G753" s="3"/>
      <c r="H753" s="3"/>
    </row>
    <row r="754" spans="1:8" x14ac:dyDescent="0.25">
      <c r="A754" s="3"/>
      <c r="C754" s="3"/>
      <c r="D754" s="3"/>
      <c r="E754" s="3"/>
      <c r="F754" s="3"/>
      <c r="G754" s="3"/>
      <c r="H754" s="3"/>
    </row>
    <row r="755" spans="1:8" x14ac:dyDescent="0.25">
      <c r="A755" s="3"/>
      <c r="C755" s="3"/>
      <c r="D755" s="3"/>
      <c r="E755" s="3"/>
      <c r="F755" s="3"/>
      <c r="G755" s="3"/>
      <c r="H755" s="3"/>
    </row>
    <row r="756" spans="1:8" x14ac:dyDescent="0.25">
      <c r="A756" s="3"/>
      <c r="C756" s="3"/>
      <c r="D756" s="3"/>
      <c r="E756" s="3"/>
      <c r="F756" s="3"/>
      <c r="G756" s="3"/>
      <c r="H756" s="3"/>
    </row>
    <row r="757" spans="1:8" x14ac:dyDescent="0.25">
      <c r="A757" s="3"/>
      <c r="C757" s="3"/>
      <c r="D757" s="3"/>
      <c r="E757" s="3"/>
      <c r="F757" s="3"/>
      <c r="G757" s="3"/>
      <c r="H757" s="3"/>
    </row>
    <row r="758" spans="1:8" x14ac:dyDescent="0.25">
      <c r="A758" s="3"/>
      <c r="C758" s="3"/>
      <c r="D758" s="3"/>
      <c r="E758" s="3"/>
      <c r="F758" s="3"/>
      <c r="G758" s="3"/>
      <c r="H758" s="3"/>
    </row>
    <row r="759" spans="1:8" x14ac:dyDescent="0.25">
      <c r="A759" s="3"/>
      <c r="C759" s="3"/>
      <c r="D759" s="3"/>
      <c r="E759" s="3"/>
      <c r="F759" s="3"/>
      <c r="G759" s="3"/>
      <c r="H759" s="3"/>
    </row>
    <row r="760" spans="1:8" x14ac:dyDescent="0.25">
      <c r="A760" s="3"/>
      <c r="C760" s="3"/>
      <c r="D760" s="3"/>
      <c r="E760" s="3"/>
      <c r="F760" s="3"/>
      <c r="G760" s="3"/>
      <c r="H760" s="3"/>
    </row>
    <row r="761" spans="1:8" x14ac:dyDescent="0.25">
      <c r="A761" s="3"/>
      <c r="C761" s="3"/>
      <c r="D761" s="3"/>
      <c r="E761" s="3"/>
      <c r="F761" s="3"/>
      <c r="G761" s="3"/>
      <c r="H761" s="3"/>
    </row>
    <row r="762" spans="1:8" x14ac:dyDescent="0.25">
      <c r="A762" s="3"/>
      <c r="C762" s="3"/>
      <c r="D762" s="3"/>
      <c r="E762" s="3"/>
      <c r="F762" s="3"/>
      <c r="G762" s="3"/>
      <c r="H762" s="3"/>
    </row>
    <row r="763" spans="1:8" x14ac:dyDescent="0.25">
      <c r="A763" s="3"/>
      <c r="C763" s="3"/>
      <c r="D763" s="3"/>
      <c r="E763" s="3"/>
      <c r="F763" s="3"/>
      <c r="G763" s="3"/>
      <c r="H763" s="3"/>
    </row>
    <row r="764" spans="1:8" x14ac:dyDescent="0.25">
      <c r="A764" s="3"/>
      <c r="C764" s="3"/>
      <c r="D764" s="3"/>
      <c r="E764" s="3"/>
      <c r="F764" s="3"/>
      <c r="G764" s="3"/>
      <c r="H764" s="3"/>
    </row>
    <row r="765" spans="1:8" x14ac:dyDescent="0.25">
      <c r="A765" s="3"/>
      <c r="C765" s="3"/>
      <c r="D765" s="3"/>
      <c r="E765" s="3"/>
      <c r="F765" s="3"/>
      <c r="G765" s="3"/>
      <c r="H765" s="3"/>
    </row>
    <row r="766" spans="1:8" x14ac:dyDescent="0.25">
      <c r="A766" s="3"/>
      <c r="C766" s="3"/>
      <c r="D766" s="3"/>
      <c r="E766" s="3"/>
      <c r="F766" s="3"/>
      <c r="G766" s="3"/>
      <c r="H766" s="3"/>
    </row>
    <row r="767" spans="1:8" x14ac:dyDescent="0.25">
      <c r="A767" s="3"/>
      <c r="C767" s="3"/>
      <c r="D767" s="3"/>
      <c r="E767" s="3"/>
      <c r="F767" s="3"/>
      <c r="G767" s="3"/>
      <c r="H767" s="3"/>
    </row>
    <row r="768" spans="1:8" x14ac:dyDescent="0.25">
      <c r="A768" s="3"/>
      <c r="C768" s="3"/>
      <c r="D768" s="3"/>
      <c r="E768" s="3"/>
      <c r="F768" s="3"/>
      <c r="G768" s="3"/>
      <c r="H768" s="3"/>
    </row>
    <row r="769" spans="1:8" x14ac:dyDescent="0.25">
      <c r="A769" s="3"/>
      <c r="C769" s="3"/>
      <c r="D769" s="3"/>
      <c r="E769" s="3"/>
      <c r="F769" s="3"/>
      <c r="G769" s="3"/>
      <c r="H769" s="3"/>
    </row>
    <row r="770" spans="1:8" x14ac:dyDescent="0.25">
      <c r="A770" s="3"/>
      <c r="C770" s="3"/>
      <c r="D770" s="3"/>
      <c r="E770" s="3"/>
      <c r="F770" s="3"/>
      <c r="G770" s="3"/>
      <c r="H770" s="3"/>
    </row>
    <row r="771" spans="1:8" x14ac:dyDescent="0.25">
      <c r="A771" s="3"/>
      <c r="C771" s="3"/>
      <c r="D771" s="3"/>
      <c r="E771" s="3"/>
      <c r="F771" s="3"/>
      <c r="G771" s="3"/>
      <c r="H771" s="3"/>
    </row>
    <row r="772" spans="1:8" x14ac:dyDescent="0.25">
      <c r="A772" s="3"/>
      <c r="C772" s="3"/>
      <c r="D772" s="3"/>
      <c r="E772" s="3"/>
      <c r="F772" s="3"/>
      <c r="G772" s="3"/>
      <c r="H772" s="3"/>
    </row>
    <row r="773" spans="1:8" x14ac:dyDescent="0.25">
      <c r="A773" s="3"/>
      <c r="C773" s="3"/>
      <c r="D773" s="3"/>
      <c r="E773" s="3"/>
      <c r="F773" s="3"/>
      <c r="G773" s="3"/>
      <c r="H773" s="3"/>
    </row>
    <row r="774" spans="1:8" x14ac:dyDescent="0.25">
      <c r="A774" s="3"/>
      <c r="C774" s="3"/>
      <c r="D774" s="3"/>
      <c r="E774" s="3"/>
      <c r="F774" s="3"/>
      <c r="G774" s="3"/>
      <c r="H774" s="3"/>
    </row>
    <row r="775" spans="1:8" x14ac:dyDescent="0.25">
      <c r="A775" s="3"/>
      <c r="C775" s="3"/>
      <c r="D775" s="3"/>
      <c r="E775" s="3"/>
      <c r="F775" s="3"/>
      <c r="G775" s="3"/>
      <c r="H775" s="3"/>
    </row>
    <row r="776" spans="1:8" x14ac:dyDescent="0.25">
      <c r="A776" s="3"/>
      <c r="C776" s="3"/>
      <c r="D776" s="3"/>
      <c r="E776" s="3"/>
      <c r="F776" s="3"/>
      <c r="G776" s="3"/>
      <c r="H776" s="3"/>
    </row>
    <row r="777" spans="1:8" x14ac:dyDescent="0.25">
      <c r="A777" s="3"/>
      <c r="C777" s="3"/>
      <c r="D777" s="3"/>
      <c r="E777" s="3"/>
      <c r="F777" s="3"/>
      <c r="G777" s="3"/>
      <c r="H777" s="3"/>
    </row>
    <row r="778" spans="1:8" x14ac:dyDescent="0.25">
      <c r="A778" s="3"/>
      <c r="C778" s="3"/>
      <c r="D778" s="3"/>
      <c r="E778" s="3"/>
      <c r="F778" s="3"/>
      <c r="G778" s="3"/>
      <c r="H778" s="3"/>
    </row>
    <row r="779" spans="1:8" x14ac:dyDescent="0.25">
      <c r="A779" s="3"/>
      <c r="C779" s="3"/>
      <c r="D779" s="3"/>
      <c r="E779" s="3"/>
      <c r="F779" s="3"/>
      <c r="G779" s="3"/>
      <c r="H779" s="3"/>
    </row>
    <row r="780" spans="1:8" x14ac:dyDescent="0.25">
      <c r="A780" s="3"/>
      <c r="C780" s="3"/>
      <c r="D780" s="3"/>
      <c r="E780" s="3"/>
      <c r="F780" s="3"/>
      <c r="G780" s="3"/>
      <c r="H780" s="3"/>
    </row>
    <row r="781" spans="1:8" x14ac:dyDescent="0.25">
      <c r="A781" s="3"/>
      <c r="C781" s="3"/>
      <c r="D781" s="3"/>
      <c r="E781" s="3"/>
      <c r="F781" s="3"/>
      <c r="G781" s="3"/>
      <c r="H781" s="3"/>
    </row>
    <row r="782" spans="1:8" x14ac:dyDescent="0.25">
      <c r="A782" s="3"/>
      <c r="C782" s="3"/>
      <c r="D782" s="3"/>
      <c r="E782" s="3"/>
      <c r="F782" s="3"/>
      <c r="G782" s="3"/>
      <c r="H782" s="3"/>
    </row>
    <row r="783" spans="1:8" x14ac:dyDescent="0.25">
      <c r="A783" s="3"/>
      <c r="C783" s="3"/>
      <c r="D783" s="3"/>
      <c r="E783" s="3"/>
      <c r="F783" s="3"/>
      <c r="G783" s="3"/>
      <c r="H783" s="3"/>
    </row>
    <row r="784" spans="1:8" x14ac:dyDescent="0.25">
      <c r="A784" s="3"/>
      <c r="C784" s="3"/>
      <c r="D784" s="3"/>
      <c r="E784" s="3"/>
      <c r="F784" s="3"/>
      <c r="G784" s="3"/>
      <c r="H784" s="3"/>
    </row>
    <row r="785" spans="1:8" x14ac:dyDescent="0.25">
      <c r="A785" s="3"/>
      <c r="C785" s="3"/>
      <c r="D785" s="3"/>
      <c r="E785" s="3"/>
      <c r="F785" s="3"/>
      <c r="G785" s="3"/>
      <c r="H785" s="3"/>
    </row>
    <row r="786" spans="1:8" x14ac:dyDescent="0.25">
      <c r="A786" s="3"/>
      <c r="C786" s="3"/>
      <c r="D786" s="3"/>
      <c r="E786" s="3"/>
      <c r="F786" s="3"/>
      <c r="G786" s="3"/>
      <c r="H786" s="3"/>
    </row>
    <row r="787" spans="1:8" x14ac:dyDescent="0.25">
      <c r="A787" s="3"/>
      <c r="C787" s="3"/>
      <c r="D787" s="3"/>
      <c r="E787" s="3"/>
      <c r="F787" s="3"/>
      <c r="G787" s="3"/>
      <c r="H787" s="3"/>
    </row>
    <row r="788" spans="1:8" x14ac:dyDescent="0.25">
      <c r="A788" s="3"/>
      <c r="C788" s="3"/>
      <c r="D788" s="3"/>
      <c r="E788" s="3"/>
      <c r="F788" s="3"/>
      <c r="G788" s="3"/>
      <c r="H788" s="3"/>
    </row>
    <row r="789" spans="1:8" x14ac:dyDescent="0.25">
      <c r="A789" s="3"/>
      <c r="C789" s="3"/>
      <c r="D789" s="3"/>
      <c r="E789" s="3"/>
      <c r="F789" s="3"/>
      <c r="G789" s="3"/>
      <c r="H789" s="3"/>
    </row>
    <row r="790" spans="1:8" x14ac:dyDescent="0.25">
      <c r="A790" s="3"/>
      <c r="C790" s="3"/>
      <c r="D790" s="3"/>
      <c r="E790" s="3"/>
      <c r="F790" s="3"/>
      <c r="G790" s="3"/>
      <c r="H790" s="3"/>
    </row>
    <row r="791" spans="1:8" x14ac:dyDescent="0.25">
      <c r="A791" s="3"/>
      <c r="C791" s="3"/>
      <c r="D791" s="3"/>
      <c r="E791" s="3"/>
      <c r="F791" s="3"/>
      <c r="G791" s="3"/>
      <c r="H791" s="3"/>
    </row>
    <row r="792" spans="1:8" x14ac:dyDescent="0.25">
      <c r="A792" s="3"/>
      <c r="C792" s="3"/>
      <c r="D792" s="3"/>
      <c r="E792" s="3"/>
      <c r="F792" s="3"/>
      <c r="G792" s="3"/>
      <c r="H792" s="3"/>
    </row>
    <row r="793" spans="1:8" x14ac:dyDescent="0.25">
      <c r="A793" s="3"/>
      <c r="C793" s="3"/>
      <c r="D793" s="3"/>
      <c r="E793" s="3"/>
      <c r="F793" s="3"/>
      <c r="G793" s="3"/>
      <c r="H793" s="3"/>
    </row>
    <row r="794" spans="1:8" x14ac:dyDescent="0.25">
      <c r="A794" s="3"/>
      <c r="C794" s="3"/>
      <c r="D794" s="3"/>
      <c r="E794" s="3"/>
      <c r="F794" s="3"/>
      <c r="G794" s="3"/>
      <c r="H794" s="3"/>
    </row>
    <row r="795" spans="1:8" x14ac:dyDescent="0.25">
      <c r="A795" s="3"/>
      <c r="C795" s="3"/>
      <c r="D795" s="3"/>
      <c r="E795" s="3"/>
      <c r="F795" s="3"/>
      <c r="G795" s="3"/>
      <c r="H795" s="3"/>
    </row>
    <row r="796" spans="1:8" x14ac:dyDescent="0.25">
      <c r="A796" s="3"/>
      <c r="C796" s="3"/>
      <c r="D796" s="3"/>
      <c r="E796" s="3"/>
      <c r="F796" s="3"/>
      <c r="G796" s="3"/>
      <c r="H796" s="3"/>
    </row>
    <row r="797" spans="1:8" x14ac:dyDescent="0.25">
      <c r="A797" s="3"/>
      <c r="C797" s="3"/>
      <c r="D797" s="3"/>
      <c r="E797" s="3"/>
      <c r="F797" s="3"/>
      <c r="G797" s="3"/>
      <c r="H797" s="3"/>
    </row>
    <row r="798" spans="1:8" x14ac:dyDescent="0.25">
      <c r="A798" s="3"/>
      <c r="C798" s="3"/>
      <c r="D798" s="3"/>
      <c r="E798" s="3"/>
      <c r="F798" s="3"/>
      <c r="G798" s="3"/>
      <c r="H798" s="3"/>
    </row>
    <row r="799" spans="1:8" x14ac:dyDescent="0.25">
      <c r="A799" s="3"/>
      <c r="C799" s="3"/>
      <c r="D799" s="3"/>
      <c r="E799" s="3"/>
      <c r="F799" s="3"/>
      <c r="G799" s="3"/>
      <c r="H799" s="3"/>
    </row>
    <row r="800" spans="1:8" x14ac:dyDescent="0.25">
      <c r="A800" s="3"/>
      <c r="C800" s="3"/>
      <c r="D800" s="3"/>
      <c r="E800" s="3"/>
      <c r="F800" s="3"/>
      <c r="G800" s="3"/>
      <c r="H800" s="3"/>
    </row>
    <row r="801" spans="1:8" x14ac:dyDescent="0.25">
      <c r="A801" s="3"/>
      <c r="C801" s="3"/>
      <c r="D801" s="3"/>
      <c r="E801" s="3"/>
      <c r="F801" s="3"/>
      <c r="G801" s="3"/>
      <c r="H801" s="3"/>
    </row>
    <row r="802" spans="1:8" x14ac:dyDescent="0.25">
      <c r="A802" s="3"/>
      <c r="C802" s="3"/>
      <c r="D802" s="3"/>
      <c r="E802" s="3"/>
      <c r="F802" s="3"/>
      <c r="G802" s="3"/>
      <c r="H802" s="3"/>
    </row>
    <row r="803" spans="1:8" x14ac:dyDescent="0.25">
      <c r="A803" s="3"/>
      <c r="C803" s="3"/>
      <c r="D803" s="3"/>
      <c r="E803" s="3"/>
      <c r="F803" s="3"/>
      <c r="G803" s="3"/>
      <c r="H803" s="3"/>
    </row>
    <row r="804" spans="1:8" x14ac:dyDescent="0.25">
      <c r="A804" s="3"/>
      <c r="C804" s="3"/>
      <c r="D804" s="3"/>
      <c r="E804" s="3"/>
      <c r="F804" s="3"/>
      <c r="G804" s="3"/>
      <c r="H804" s="3"/>
    </row>
    <row r="805" spans="1:8" x14ac:dyDescent="0.25">
      <c r="A805" s="3"/>
      <c r="C805" s="3"/>
      <c r="D805" s="3"/>
      <c r="E805" s="3"/>
      <c r="F805" s="3"/>
      <c r="G805" s="3"/>
      <c r="H805" s="3"/>
    </row>
    <row r="806" spans="1:8" x14ac:dyDescent="0.25">
      <c r="A806" s="3"/>
      <c r="C806" s="3"/>
      <c r="D806" s="3"/>
      <c r="E806" s="3"/>
      <c r="F806" s="3"/>
      <c r="G806" s="3"/>
      <c r="H806" s="3"/>
    </row>
    <row r="807" spans="1:8" x14ac:dyDescent="0.25">
      <c r="A807" s="3"/>
      <c r="C807" s="3"/>
      <c r="D807" s="3"/>
      <c r="E807" s="3"/>
      <c r="F807" s="3"/>
      <c r="G807" s="3"/>
      <c r="H807" s="3"/>
    </row>
    <row r="808" spans="1:8" x14ac:dyDescent="0.25">
      <c r="A808" s="3"/>
      <c r="C808" s="3"/>
      <c r="D808" s="3"/>
      <c r="E808" s="3"/>
      <c r="F808" s="3"/>
      <c r="G808" s="3"/>
      <c r="H808" s="3"/>
    </row>
    <row r="809" spans="1:8" x14ac:dyDescent="0.25">
      <c r="A809" s="3"/>
      <c r="C809" s="3"/>
      <c r="D809" s="3"/>
      <c r="E809" s="3"/>
      <c r="F809" s="3"/>
      <c r="G809" s="3"/>
      <c r="H809" s="3"/>
    </row>
    <row r="810" spans="1:8" x14ac:dyDescent="0.25">
      <c r="A810" s="3"/>
      <c r="C810" s="3"/>
      <c r="D810" s="3"/>
      <c r="E810" s="3"/>
      <c r="F810" s="3"/>
      <c r="G810" s="3"/>
      <c r="H810" s="3"/>
    </row>
    <row r="811" spans="1:8" x14ac:dyDescent="0.25">
      <c r="A811" s="3"/>
      <c r="C811" s="3"/>
      <c r="D811" s="3"/>
      <c r="E811" s="3"/>
      <c r="F811" s="3"/>
      <c r="G811" s="3"/>
      <c r="H811" s="3"/>
    </row>
    <row r="812" spans="1:8" x14ac:dyDescent="0.25">
      <c r="A812" s="3"/>
      <c r="C812" s="3"/>
      <c r="D812" s="3"/>
      <c r="E812" s="3"/>
      <c r="F812" s="3"/>
      <c r="G812" s="3"/>
      <c r="H812" s="3"/>
    </row>
    <row r="813" spans="1:8" x14ac:dyDescent="0.25">
      <c r="A813" s="3"/>
      <c r="C813" s="3"/>
      <c r="D813" s="3"/>
      <c r="E813" s="3"/>
      <c r="F813" s="3"/>
      <c r="G813" s="3"/>
      <c r="H813" s="3"/>
    </row>
    <row r="814" spans="1:8" x14ac:dyDescent="0.25">
      <c r="A814" s="3"/>
      <c r="C814" s="3"/>
      <c r="D814" s="3"/>
      <c r="E814" s="3"/>
      <c r="F814" s="3"/>
      <c r="G814" s="3"/>
      <c r="H814" s="3"/>
    </row>
    <row r="815" spans="1:8" x14ac:dyDescent="0.25">
      <c r="A815" s="3"/>
      <c r="C815" s="3"/>
      <c r="D815" s="3"/>
      <c r="E815" s="3"/>
      <c r="F815" s="3"/>
      <c r="G815" s="3"/>
      <c r="H815" s="3"/>
    </row>
    <row r="816" spans="1:8" x14ac:dyDescent="0.25">
      <c r="A816" s="3"/>
      <c r="C816" s="3"/>
      <c r="D816" s="3"/>
      <c r="E816" s="3"/>
      <c r="F816" s="3"/>
      <c r="G816" s="3"/>
      <c r="H816" s="3"/>
    </row>
    <row r="817" spans="1:8" x14ac:dyDescent="0.25">
      <c r="A817" s="3"/>
      <c r="C817" s="3"/>
      <c r="D817" s="3"/>
      <c r="E817" s="3"/>
      <c r="F817" s="3"/>
      <c r="G817" s="3"/>
      <c r="H817" s="3"/>
    </row>
    <row r="818" spans="1:8" x14ac:dyDescent="0.25">
      <c r="A818" s="3"/>
      <c r="C818" s="3"/>
      <c r="D818" s="3"/>
      <c r="E818" s="3"/>
      <c r="F818" s="3"/>
      <c r="G818" s="3"/>
      <c r="H818" s="3"/>
    </row>
    <row r="819" spans="1:8" x14ac:dyDescent="0.25">
      <c r="A819" s="3"/>
      <c r="C819" s="3"/>
      <c r="D819" s="3"/>
      <c r="E819" s="3"/>
      <c r="F819" s="3"/>
      <c r="G819" s="3"/>
      <c r="H819" s="3"/>
    </row>
    <row r="820" spans="1:8" x14ac:dyDescent="0.25">
      <c r="A820" s="3"/>
      <c r="C820" s="3"/>
      <c r="D820" s="3"/>
      <c r="E820" s="3"/>
      <c r="F820" s="3"/>
      <c r="G820" s="3"/>
      <c r="H820" s="3"/>
    </row>
    <row r="821" spans="1:8" x14ac:dyDescent="0.25">
      <c r="A821" s="3"/>
      <c r="C821" s="3"/>
      <c r="D821" s="3"/>
      <c r="E821" s="3"/>
      <c r="F821" s="3"/>
      <c r="G821" s="3"/>
      <c r="H821" s="3"/>
    </row>
    <row r="822" spans="1:8" x14ac:dyDescent="0.25">
      <c r="A822" s="3"/>
      <c r="C822" s="3"/>
      <c r="D822" s="3"/>
      <c r="E822" s="3"/>
      <c r="F822" s="3"/>
      <c r="G822" s="3"/>
      <c r="H822" s="3"/>
    </row>
    <row r="823" spans="1:8" x14ac:dyDescent="0.25">
      <c r="A823" s="3"/>
      <c r="C823" s="3"/>
      <c r="D823" s="3"/>
      <c r="E823" s="3"/>
      <c r="F823" s="3"/>
      <c r="G823" s="3"/>
      <c r="H823" s="3"/>
    </row>
    <row r="824" spans="1:8" x14ac:dyDescent="0.25">
      <c r="A824" s="3"/>
      <c r="C824" s="3"/>
      <c r="D824" s="3"/>
      <c r="E824" s="3"/>
      <c r="F824" s="3"/>
      <c r="G824" s="3"/>
      <c r="H824" s="3"/>
    </row>
    <row r="825" spans="1:8" x14ac:dyDescent="0.25">
      <c r="A825" s="3"/>
      <c r="C825" s="3"/>
      <c r="D825" s="3"/>
      <c r="E825" s="3"/>
      <c r="F825" s="3"/>
      <c r="G825" s="3"/>
      <c r="H825" s="3"/>
    </row>
    <row r="826" spans="1:8" x14ac:dyDescent="0.25">
      <c r="A826" s="3"/>
      <c r="C826" s="3"/>
      <c r="D826" s="3"/>
      <c r="E826" s="3"/>
      <c r="F826" s="3"/>
      <c r="G826" s="3"/>
      <c r="H826" s="3"/>
    </row>
    <row r="827" spans="1:8" x14ac:dyDescent="0.25">
      <c r="A827" s="3"/>
      <c r="C827" s="3"/>
      <c r="D827" s="3"/>
      <c r="E827" s="3"/>
      <c r="F827" s="3"/>
      <c r="G827" s="3"/>
      <c r="H827" s="3"/>
    </row>
    <row r="828" spans="1:8" x14ac:dyDescent="0.25">
      <c r="A828" s="3"/>
      <c r="C828" s="3"/>
      <c r="D828" s="3"/>
      <c r="E828" s="3"/>
      <c r="F828" s="3"/>
      <c r="G828" s="3"/>
      <c r="H828" s="3"/>
    </row>
    <row r="829" spans="1:8" x14ac:dyDescent="0.25">
      <c r="A829" s="3"/>
      <c r="C829" s="3"/>
      <c r="D829" s="3"/>
      <c r="E829" s="3"/>
      <c r="F829" s="3"/>
      <c r="G829" s="3"/>
      <c r="H829" s="3"/>
    </row>
    <row r="830" spans="1:8" x14ac:dyDescent="0.25">
      <c r="A830" s="3"/>
      <c r="C830" s="3"/>
      <c r="D830" s="3"/>
      <c r="E830" s="3"/>
      <c r="F830" s="3"/>
      <c r="G830" s="3"/>
      <c r="H830" s="3"/>
    </row>
    <row r="831" spans="1:8" x14ac:dyDescent="0.25">
      <c r="A831" s="3"/>
      <c r="C831" s="3"/>
      <c r="D831" s="3"/>
      <c r="E831" s="3"/>
      <c r="F831" s="3"/>
      <c r="G831" s="3"/>
      <c r="H831" s="3"/>
    </row>
    <row r="832" spans="1:8" x14ac:dyDescent="0.25">
      <c r="A832" s="3"/>
      <c r="C832" s="3"/>
      <c r="D832" s="3"/>
      <c r="E832" s="3"/>
      <c r="F832" s="3"/>
      <c r="G832" s="3"/>
      <c r="H832" s="3"/>
    </row>
    <row r="833" spans="1:8" x14ac:dyDescent="0.25">
      <c r="A833" s="3"/>
      <c r="C833" s="3"/>
      <c r="D833" s="3"/>
      <c r="E833" s="3"/>
      <c r="F833" s="3"/>
      <c r="G833" s="3"/>
      <c r="H833" s="3"/>
    </row>
    <row r="834" spans="1:8" x14ac:dyDescent="0.25">
      <c r="A834" s="3"/>
      <c r="C834" s="3"/>
      <c r="D834" s="3"/>
      <c r="E834" s="3"/>
      <c r="F834" s="3"/>
      <c r="G834" s="3"/>
      <c r="H834" s="3"/>
    </row>
    <row r="835" spans="1:8" x14ac:dyDescent="0.25">
      <c r="A835" s="3"/>
      <c r="C835" s="3"/>
      <c r="D835" s="3"/>
      <c r="E835" s="3"/>
      <c r="F835" s="3"/>
      <c r="G835" s="3"/>
      <c r="H835" s="3"/>
    </row>
    <row r="836" spans="1:8" x14ac:dyDescent="0.25">
      <c r="A836" s="3"/>
      <c r="C836" s="3"/>
      <c r="D836" s="3"/>
      <c r="E836" s="3"/>
      <c r="F836" s="3"/>
      <c r="G836" s="3"/>
      <c r="H836" s="3"/>
    </row>
    <row r="837" spans="1:8" x14ac:dyDescent="0.25">
      <c r="A837" s="3"/>
      <c r="C837" s="3"/>
      <c r="D837" s="3"/>
      <c r="E837" s="3"/>
      <c r="F837" s="3"/>
      <c r="G837" s="3"/>
      <c r="H837" s="3"/>
    </row>
    <row r="838" spans="1:8" x14ac:dyDescent="0.25">
      <c r="A838" s="3"/>
      <c r="C838" s="3"/>
      <c r="D838" s="3"/>
      <c r="E838" s="3"/>
      <c r="F838" s="3"/>
      <c r="G838" s="3"/>
      <c r="H838" s="3"/>
    </row>
    <row r="839" spans="1:8" x14ac:dyDescent="0.25">
      <c r="A839" s="3"/>
      <c r="C839" s="3"/>
      <c r="D839" s="3"/>
      <c r="E839" s="3"/>
      <c r="F839" s="3"/>
      <c r="G839" s="3"/>
      <c r="H839" s="3"/>
    </row>
    <row r="840" spans="1:8" x14ac:dyDescent="0.25">
      <c r="A840" s="3"/>
      <c r="C840" s="3"/>
      <c r="D840" s="3"/>
      <c r="E840" s="3"/>
      <c r="F840" s="3"/>
      <c r="G840" s="3"/>
      <c r="H840" s="3"/>
    </row>
    <row r="841" spans="1:8" x14ac:dyDescent="0.25">
      <c r="A841" s="3"/>
      <c r="C841" s="3"/>
      <c r="D841" s="3"/>
      <c r="E841" s="3"/>
      <c r="F841" s="3"/>
      <c r="G841" s="3"/>
      <c r="H841" s="3"/>
    </row>
    <row r="842" spans="1:8" x14ac:dyDescent="0.25">
      <c r="A842" s="3"/>
      <c r="C842" s="3"/>
      <c r="D842" s="3"/>
      <c r="E842" s="3"/>
      <c r="F842" s="3"/>
      <c r="G842" s="3"/>
      <c r="H842" s="3"/>
    </row>
    <row r="843" spans="1:8" x14ac:dyDescent="0.25">
      <c r="A843" s="3"/>
      <c r="C843" s="3"/>
      <c r="D843" s="3"/>
      <c r="E843" s="3"/>
      <c r="F843" s="3"/>
      <c r="G843" s="3"/>
      <c r="H843" s="3"/>
    </row>
    <row r="844" spans="1:8" x14ac:dyDescent="0.25">
      <c r="A844" s="3"/>
      <c r="C844" s="3"/>
      <c r="D844" s="3"/>
      <c r="E844" s="3"/>
      <c r="F844" s="3"/>
      <c r="G844" s="3"/>
      <c r="H844" s="3"/>
    </row>
    <row r="845" spans="1:8" x14ac:dyDescent="0.25">
      <c r="A845" s="3"/>
      <c r="C845" s="3"/>
      <c r="D845" s="3"/>
      <c r="E845" s="3"/>
      <c r="F845" s="3"/>
      <c r="G845" s="3"/>
      <c r="H845" s="3"/>
    </row>
    <row r="846" spans="1:8" x14ac:dyDescent="0.25">
      <c r="A846" s="3"/>
      <c r="C846" s="3"/>
      <c r="D846" s="3"/>
      <c r="E846" s="3"/>
      <c r="F846" s="3"/>
      <c r="G846" s="3"/>
      <c r="H846" s="3"/>
    </row>
    <row r="847" spans="1:8" x14ac:dyDescent="0.25">
      <c r="A847" s="3"/>
      <c r="C847" s="3"/>
      <c r="D847" s="3"/>
      <c r="E847" s="3"/>
      <c r="F847" s="3"/>
      <c r="G847" s="3"/>
      <c r="H847" s="3"/>
    </row>
    <row r="848" spans="1:8" x14ac:dyDescent="0.25">
      <c r="A848" s="3"/>
      <c r="C848" s="3"/>
      <c r="D848" s="3"/>
      <c r="E848" s="3"/>
      <c r="F848" s="3"/>
      <c r="G848" s="3"/>
      <c r="H848" s="3"/>
    </row>
    <row r="849" spans="1:8" x14ac:dyDescent="0.25">
      <c r="A849" s="3"/>
      <c r="C849" s="3"/>
      <c r="D849" s="3"/>
      <c r="E849" s="3"/>
      <c r="F849" s="3"/>
      <c r="G849" s="3"/>
      <c r="H849" s="3"/>
    </row>
    <row r="850" spans="1:8" x14ac:dyDescent="0.25">
      <c r="A850" s="3"/>
      <c r="C850" s="3"/>
      <c r="D850" s="3"/>
      <c r="E850" s="3"/>
      <c r="F850" s="3"/>
      <c r="G850" s="3"/>
      <c r="H850" s="3"/>
    </row>
    <row r="851" spans="1:8" x14ac:dyDescent="0.25">
      <c r="A851" s="3"/>
      <c r="C851" s="3"/>
      <c r="D851" s="3"/>
      <c r="E851" s="3"/>
      <c r="F851" s="3"/>
      <c r="G851" s="3"/>
      <c r="H851" s="3"/>
    </row>
    <row r="852" spans="1:8" x14ac:dyDescent="0.25">
      <c r="A852" s="3"/>
      <c r="C852" s="3"/>
      <c r="D852" s="3"/>
      <c r="E852" s="3"/>
      <c r="F852" s="3"/>
      <c r="G852" s="3"/>
      <c r="H852" s="3"/>
    </row>
    <row r="853" spans="1:8" x14ac:dyDescent="0.25">
      <c r="A853" s="3"/>
      <c r="C853" s="3"/>
      <c r="D853" s="3"/>
      <c r="E853" s="3"/>
      <c r="F853" s="3"/>
      <c r="G853" s="3"/>
      <c r="H853" s="3"/>
    </row>
    <row r="854" spans="1:8" x14ac:dyDescent="0.25">
      <c r="A854" s="3"/>
      <c r="C854" s="3"/>
      <c r="D854" s="3"/>
      <c r="E854" s="3"/>
      <c r="F854" s="3"/>
      <c r="G854" s="3"/>
      <c r="H854" s="3"/>
    </row>
    <row r="855" spans="1:8" x14ac:dyDescent="0.25">
      <c r="A855" s="3"/>
      <c r="C855" s="3"/>
      <c r="D855" s="3"/>
      <c r="E855" s="3"/>
      <c r="F855" s="3"/>
      <c r="G855" s="3"/>
      <c r="H855" s="3"/>
    </row>
    <row r="856" spans="1:8" x14ac:dyDescent="0.25">
      <c r="A856" s="3"/>
      <c r="C856" s="3"/>
      <c r="D856" s="3"/>
      <c r="E856" s="3"/>
      <c r="F856" s="3"/>
      <c r="G856" s="3"/>
      <c r="H856" s="3"/>
    </row>
    <row r="857" spans="1:8" x14ac:dyDescent="0.25">
      <c r="A857" s="3"/>
      <c r="C857" s="3"/>
      <c r="D857" s="3"/>
      <c r="E857" s="3"/>
      <c r="F857" s="3"/>
      <c r="G857" s="3"/>
      <c r="H857" s="3"/>
    </row>
    <row r="858" spans="1:8" x14ac:dyDescent="0.25">
      <c r="A858" s="3"/>
      <c r="C858" s="3"/>
      <c r="D858" s="3"/>
      <c r="E858" s="3"/>
      <c r="F858" s="3"/>
      <c r="G858" s="3"/>
      <c r="H858" s="3"/>
    </row>
    <row r="859" spans="1:8" x14ac:dyDescent="0.25">
      <c r="A859" s="3"/>
      <c r="C859" s="3"/>
      <c r="D859" s="3"/>
      <c r="E859" s="3"/>
      <c r="F859" s="3"/>
      <c r="G859" s="3"/>
      <c r="H859" s="3"/>
    </row>
    <row r="860" spans="1:8" x14ac:dyDescent="0.25">
      <c r="A860" s="3"/>
      <c r="C860" s="3"/>
      <c r="D860" s="3"/>
      <c r="E860" s="3"/>
      <c r="F860" s="3"/>
      <c r="G860" s="3"/>
      <c r="H860" s="3"/>
    </row>
    <row r="861" spans="1:8" x14ac:dyDescent="0.25">
      <c r="A861" s="3"/>
      <c r="C861" s="3"/>
      <c r="D861" s="3"/>
      <c r="E861" s="3"/>
      <c r="F861" s="3"/>
      <c r="G861" s="3"/>
      <c r="H861" s="3"/>
    </row>
    <row r="862" spans="1:8" x14ac:dyDescent="0.25">
      <c r="A862" s="3"/>
      <c r="C862" s="3"/>
      <c r="D862" s="3"/>
      <c r="E862" s="3"/>
      <c r="F862" s="3"/>
      <c r="G862" s="3"/>
      <c r="H862" s="3"/>
    </row>
    <row r="863" spans="1:8" x14ac:dyDescent="0.25">
      <c r="A863" s="3"/>
      <c r="C863" s="3"/>
      <c r="D863" s="3"/>
      <c r="E863" s="3"/>
      <c r="F863" s="3"/>
      <c r="G863" s="3"/>
      <c r="H863" s="3"/>
    </row>
    <row r="864" spans="1:8" x14ac:dyDescent="0.25">
      <c r="A864" s="3"/>
      <c r="C864" s="3"/>
      <c r="D864" s="3"/>
      <c r="E864" s="3"/>
      <c r="F864" s="3"/>
      <c r="G864" s="3"/>
      <c r="H864" s="3"/>
    </row>
    <row r="865" spans="1:8" x14ac:dyDescent="0.25">
      <c r="A865" s="3"/>
      <c r="C865" s="3"/>
      <c r="D865" s="3"/>
      <c r="E865" s="3"/>
      <c r="F865" s="3"/>
      <c r="G865" s="3"/>
      <c r="H865" s="3"/>
    </row>
    <row r="866" spans="1:8" x14ac:dyDescent="0.25">
      <c r="A866" s="3"/>
      <c r="C866" s="3"/>
      <c r="D866" s="3"/>
      <c r="E866" s="3"/>
      <c r="F866" s="3"/>
      <c r="G866" s="3"/>
      <c r="H866" s="3"/>
    </row>
    <row r="867" spans="1:8" x14ac:dyDescent="0.25">
      <c r="A867" s="3"/>
      <c r="C867" s="3"/>
      <c r="D867" s="3"/>
      <c r="E867" s="3"/>
      <c r="F867" s="3"/>
      <c r="G867" s="3"/>
      <c r="H867" s="3"/>
    </row>
    <row r="868" spans="1:8" x14ac:dyDescent="0.25">
      <c r="A868" s="3"/>
      <c r="C868" s="3"/>
      <c r="D868" s="3"/>
      <c r="E868" s="3"/>
      <c r="F868" s="3"/>
      <c r="G868" s="3"/>
      <c r="H868" s="3"/>
    </row>
    <row r="869" spans="1:8" x14ac:dyDescent="0.25">
      <c r="A869" s="3"/>
      <c r="C869" s="3"/>
      <c r="D869" s="3"/>
      <c r="E869" s="3"/>
      <c r="F869" s="3"/>
      <c r="G869" s="3"/>
      <c r="H869" s="3"/>
    </row>
    <row r="870" spans="1:8" x14ac:dyDescent="0.25">
      <c r="A870" s="3"/>
      <c r="C870" s="3"/>
      <c r="D870" s="3"/>
      <c r="E870" s="3"/>
      <c r="F870" s="3"/>
      <c r="G870" s="3"/>
      <c r="H870" s="3"/>
    </row>
    <row r="871" spans="1:8" x14ac:dyDescent="0.25">
      <c r="A871" s="3"/>
      <c r="C871" s="3"/>
      <c r="D871" s="3"/>
      <c r="E871" s="3"/>
      <c r="F871" s="3"/>
      <c r="G871" s="3"/>
      <c r="H871" s="3"/>
    </row>
    <row r="872" spans="1:8" x14ac:dyDescent="0.25">
      <c r="A872" s="3"/>
      <c r="C872" s="3"/>
      <c r="D872" s="3"/>
      <c r="E872" s="3"/>
      <c r="F872" s="3"/>
      <c r="G872" s="3"/>
      <c r="H872" s="3"/>
    </row>
    <row r="873" spans="1:8" x14ac:dyDescent="0.25">
      <c r="A873" s="3"/>
      <c r="C873" s="3"/>
      <c r="D873" s="3"/>
      <c r="E873" s="3"/>
      <c r="F873" s="3"/>
      <c r="G873" s="3"/>
      <c r="H873" s="3"/>
    </row>
    <row r="874" spans="1:8" x14ac:dyDescent="0.25">
      <c r="A874" s="3"/>
      <c r="C874" s="3"/>
      <c r="D874" s="3"/>
      <c r="E874" s="3"/>
      <c r="F874" s="3"/>
      <c r="G874" s="3"/>
      <c r="H874" s="3"/>
    </row>
    <row r="875" spans="1:8" x14ac:dyDescent="0.25">
      <c r="A875" s="3"/>
      <c r="C875" s="3"/>
      <c r="D875" s="3"/>
      <c r="E875" s="3"/>
      <c r="F875" s="3"/>
      <c r="G875" s="3"/>
      <c r="H875" s="3"/>
    </row>
    <row r="876" spans="1:8" x14ac:dyDescent="0.25">
      <c r="A876" s="3"/>
      <c r="C876" s="3"/>
      <c r="D876" s="3"/>
      <c r="E876" s="3"/>
      <c r="F876" s="3"/>
      <c r="G876" s="3"/>
      <c r="H876" s="3"/>
    </row>
    <row r="877" spans="1:8" x14ac:dyDescent="0.25">
      <c r="A877" s="3"/>
      <c r="C877" s="3"/>
      <c r="D877" s="3"/>
      <c r="E877" s="3"/>
      <c r="F877" s="3"/>
      <c r="G877" s="3"/>
      <c r="H877" s="3"/>
    </row>
    <row r="878" spans="1:8" x14ac:dyDescent="0.25">
      <c r="A878" s="3"/>
      <c r="C878" s="3"/>
      <c r="D878" s="3"/>
      <c r="E878" s="3"/>
      <c r="F878" s="3"/>
      <c r="G878" s="3"/>
      <c r="H878" s="3"/>
    </row>
    <row r="879" spans="1:8" x14ac:dyDescent="0.25">
      <c r="A879" s="3"/>
      <c r="C879" s="3"/>
      <c r="D879" s="3"/>
      <c r="E879" s="3"/>
      <c r="F879" s="3"/>
      <c r="G879" s="3"/>
      <c r="H879" s="3"/>
    </row>
    <row r="880" spans="1:8" x14ac:dyDescent="0.25">
      <c r="A880" s="3"/>
      <c r="C880" s="3"/>
      <c r="D880" s="3"/>
      <c r="E880" s="3"/>
      <c r="F880" s="3"/>
      <c r="G880" s="3"/>
      <c r="H880" s="3"/>
    </row>
    <row r="881" spans="1:8" x14ac:dyDescent="0.25">
      <c r="A881" s="3"/>
      <c r="C881" s="3"/>
      <c r="D881" s="3"/>
      <c r="E881" s="3"/>
      <c r="F881" s="3"/>
      <c r="G881" s="3"/>
      <c r="H881" s="3"/>
    </row>
    <row r="882" spans="1:8" x14ac:dyDescent="0.25">
      <c r="A882" s="3"/>
      <c r="C882" s="3"/>
      <c r="D882" s="3"/>
      <c r="E882" s="3"/>
      <c r="F882" s="3"/>
      <c r="G882" s="3"/>
      <c r="H882" s="3"/>
    </row>
    <row r="883" spans="1:8" x14ac:dyDescent="0.25">
      <c r="A883" s="3"/>
      <c r="C883" s="3"/>
      <c r="D883" s="3"/>
      <c r="E883" s="3"/>
      <c r="F883" s="3"/>
      <c r="G883" s="3"/>
      <c r="H883" s="3"/>
    </row>
    <row r="884" spans="1:8" x14ac:dyDescent="0.25">
      <c r="A884" s="3"/>
      <c r="C884" s="3"/>
      <c r="D884" s="3"/>
      <c r="E884" s="3"/>
      <c r="F884" s="3"/>
      <c r="G884" s="3"/>
      <c r="H884" s="3"/>
    </row>
    <row r="885" spans="1:8" x14ac:dyDescent="0.25">
      <c r="A885" s="3"/>
      <c r="C885" s="3"/>
      <c r="D885" s="3"/>
      <c r="E885" s="3"/>
      <c r="F885" s="3"/>
      <c r="G885" s="3"/>
      <c r="H885" s="3"/>
    </row>
    <row r="886" spans="1:8" x14ac:dyDescent="0.25">
      <c r="A886" s="3"/>
      <c r="C886" s="3"/>
      <c r="D886" s="3"/>
      <c r="E886" s="3"/>
      <c r="F886" s="3"/>
      <c r="G886" s="3"/>
      <c r="H886" s="3"/>
    </row>
    <row r="887" spans="1:8" x14ac:dyDescent="0.25">
      <c r="A887" s="3"/>
      <c r="C887" s="3"/>
      <c r="D887" s="3"/>
      <c r="E887" s="3"/>
      <c r="F887" s="3"/>
      <c r="G887" s="3"/>
      <c r="H887" s="3"/>
    </row>
    <row r="888" spans="1:8" x14ac:dyDescent="0.25">
      <c r="A888" s="3"/>
      <c r="C888" s="3"/>
      <c r="D888" s="3"/>
      <c r="E888" s="3"/>
      <c r="F888" s="3"/>
      <c r="G888" s="3"/>
      <c r="H888" s="3"/>
    </row>
    <row r="889" spans="1:8" x14ac:dyDescent="0.25">
      <c r="A889" s="3"/>
      <c r="C889" s="3"/>
      <c r="D889" s="3"/>
      <c r="E889" s="3"/>
      <c r="F889" s="3"/>
      <c r="G889" s="3"/>
      <c r="H889" s="3"/>
    </row>
    <row r="890" spans="1:8" x14ac:dyDescent="0.25">
      <c r="A890" s="3"/>
      <c r="C890" s="3"/>
      <c r="D890" s="3"/>
      <c r="E890" s="3"/>
      <c r="F890" s="3"/>
      <c r="G890" s="3"/>
      <c r="H890" s="3"/>
    </row>
    <row r="891" spans="1:8" x14ac:dyDescent="0.25">
      <c r="A891" s="3"/>
      <c r="C891" s="3"/>
      <c r="D891" s="3"/>
      <c r="E891" s="3"/>
      <c r="F891" s="3"/>
      <c r="G891" s="3"/>
      <c r="H891" s="3"/>
    </row>
    <row r="892" spans="1:8" x14ac:dyDescent="0.25">
      <c r="A892" s="3"/>
      <c r="C892" s="3"/>
      <c r="D892" s="3"/>
      <c r="E892" s="3"/>
      <c r="F892" s="3"/>
      <c r="G892" s="3"/>
      <c r="H892" s="3"/>
    </row>
    <row r="893" spans="1:8" x14ac:dyDescent="0.25">
      <c r="A893" s="3"/>
      <c r="C893" s="3"/>
      <c r="D893" s="3"/>
      <c r="E893" s="3"/>
      <c r="F893" s="3"/>
      <c r="G893" s="3"/>
      <c r="H893" s="3"/>
    </row>
    <row r="894" spans="1:8" x14ac:dyDescent="0.25">
      <c r="A894" s="3"/>
      <c r="C894" s="3"/>
      <c r="D894" s="3"/>
      <c r="E894" s="3"/>
      <c r="F894" s="3"/>
      <c r="G894" s="3"/>
      <c r="H894" s="3"/>
    </row>
    <row r="895" spans="1:8" x14ac:dyDescent="0.25">
      <c r="A895" s="3"/>
      <c r="C895" s="3"/>
      <c r="D895" s="3"/>
      <c r="E895" s="3"/>
      <c r="F895" s="3"/>
      <c r="G895" s="3"/>
      <c r="H895" s="3"/>
    </row>
    <row r="896" spans="1:8" x14ac:dyDescent="0.25">
      <c r="A896" s="3"/>
      <c r="C896" s="3"/>
      <c r="D896" s="3"/>
      <c r="E896" s="3"/>
      <c r="F896" s="3"/>
      <c r="G896" s="3"/>
      <c r="H896" s="3"/>
    </row>
    <row r="897" spans="1:8" x14ac:dyDescent="0.25">
      <c r="A897" s="3"/>
      <c r="C897" s="3"/>
      <c r="D897" s="3"/>
      <c r="E897" s="3"/>
      <c r="F897" s="3"/>
      <c r="G897" s="3"/>
      <c r="H897" s="3"/>
    </row>
    <row r="898" spans="1:8" x14ac:dyDescent="0.25">
      <c r="A898" s="3"/>
      <c r="C898" s="3"/>
      <c r="D898" s="3"/>
      <c r="E898" s="3"/>
      <c r="F898" s="3"/>
      <c r="G898" s="3"/>
      <c r="H898" s="3"/>
    </row>
    <row r="899" spans="1:8" x14ac:dyDescent="0.25">
      <c r="A899" s="3"/>
      <c r="C899" s="3"/>
      <c r="D899" s="3"/>
      <c r="E899" s="3"/>
      <c r="F899" s="3"/>
      <c r="G899" s="3"/>
      <c r="H899" s="3"/>
    </row>
    <row r="900" spans="1:8" x14ac:dyDescent="0.25">
      <c r="A900" s="3"/>
      <c r="C900" s="3"/>
      <c r="D900" s="3"/>
      <c r="E900" s="3"/>
      <c r="F900" s="3"/>
      <c r="G900" s="3"/>
      <c r="H900" s="3"/>
    </row>
    <row r="901" spans="1:8" x14ac:dyDescent="0.25">
      <c r="A901" s="3"/>
      <c r="C901" s="3"/>
      <c r="D901" s="3"/>
      <c r="E901" s="3"/>
      <c r="F901" s="3"/>
      <c r="G901" s="3"/>
      <c r="H901" s="3"/>
    </row>
    <row r="902" spans="1:8" x14ac:dyDescent="0.25">
      <c r="A902" s="3"/>
      <c r="C902" s="3"/>
      <c r="D902" s="3"/>
      <c r="E902" s="3"/>
      <c r="F902" s="3"/>
      <c r="G902" s="3"/>
      <c r="H902" s="3"/>
    </row>
    <row r="903" spans="1:8" x14ac:dyDescent="0.25">
      <c r="A903" s="3"/>
      <c r="C903" s="3"/>
      <c r="D903" s="3"/>
      <c r="E903" s="3"/>
      <c r="F903" s="3"/>
      <c r="G903" s="3"/>
      <c r="H903" s="3"/>
    </row>
    <row r="904" spans="1:8" x14ac:dyDescent="0.25">
      <c r="A904" s="3"/>
      <c r="C904" s="3"/>
      <c r="D904" s="3"/>
      <c r="E904" s="3"/>
      <c r="F904" s="3"/>
      <c r="G904" s="3"/>
      <c r="H904" s="3"/>
    </row>
    <row r="905" spans="1:8" x14ac:dyDescent="0.25">
      <c r="A905" s="3"/>
      <c r="C905" s="3"/>
      <c r="D905" s="3"/>
      <c r="E905" s="3"/>
      <c r="F905" s="3"/>
      <c r="G905" s="3"/>
      <c r="H905" s="3"/>
    </row>
    <row r="906" spans="1:8" x14ac:dyDescent="0.25">
      <c r="A906" s="3"/>
      <c r="C906" s="3"/>
      <c r="D906" s="3"/>
      <c r="E906" s="3"/>
      <c r="F906" s="3"/>
      <c r="G906" s="3"/>
      <c r="H906" s="3"/>
    </row>
    <row r="907" spans="1:8" x14ac:dyDescent="0.25">
      <c r="A907" s="3"/>
      <c r="C907" s="3"/>
      <c r="D907" s="3"/>
      <c r="E907" s="3"/>
      <c r="F907" s="3"/>
      <c r="G907" s="3"/>
      <c r="H907" s="3"/>
    </row>
    <row r="908" spans="1:8" x14ac:dyDescent="0.25">
      <c r="A908" s="3"/>
      <c r="C908" s="3"/>
      <c r="D908" s="3"/>
      <c r="E908" s="3"/>
      <c r="F908" s="3"/>
      <c r="G908" s="3"/>
      <c r="H908" s="3"/>
    </row>
    <row r="909" spans="1:8" x14ac:dyDescent="0.25">
      <c r="A909" s="3"/>
      <c r="C909" s="3"/>
      <c r="D909" s="3"/>
      <c r="E909" s="3"/>
      <c r="F909" s="3"/>
      <c r="G909" s="3"/>
      <c r="H909" s="3"/>
    </row>
    <row r="910" spans="1:8" x14ac:dyDescent="0.25">
      <c r="A910" s="3"/>
      <c r="C910" s="3"/>
      <c r="D910" s="3"/>
      <c r="E910" s="3"/>
      <c r="F910" s="3"/>
      <c r="G910" s="3"/>
      <c r="H910" s="3"/>
    </row>
    <row r="911" spans="1:8" x14ac:dyDescent="0.25">
      <c r="A911" s="3"/>
      <c r="C911" s="3"/>
      <c r="D911" s="3"/>
      <c r="E911" s="3"/>
      <c r="F911" s="3"/>
      <c r="G911" s="3"/>
      <c r="H911" s="3"/>
    </row>
    <row r="912" spans="1:8" x14ac:dyDescent="0.25">
      <c r="A912" s="3"/>
      <c r="C912" s="3"/>
      <c r="D912" s="3"/>
      <c r="E912" s="3"/>
      <c r="F912" s="3"/>
      <c r="G912" s="3"/>
      <c r="H912" s="3"/>
    </row>
    <row r="913" spans="1:8" x14ac:dyDescent="0.25">
      <c r="A913" s="3"/>
      <c r="C913" s="3"/>
      <c r="D913" s="3"/>
      <c r="E913" s="3"/>
      <c r="F913" s="3"/>
      <c r="G913" s="3"/>
      <c r="H913" s="3"/>
    </row>
    <row r="914" spans="1:8" x14ac:dyDescent="0.25">
      <c r="A914" s="3"/>
      <c r="C914" s="3"/>
      <c r="D914" s="3"/>
      <c r="E914" s="3"/>
      <c r="F914" s="3"/>
      <c r="G914" s="3"/>
      <c r="H914" s="3"/>
    </row>
    <row r="915" spans="1:8" x14ac:dyDescent="0.25">
      <c r="A915" s="3"/>
      <c r="C915" s="3"/>
      <c r="D915" s="3"/>
      <c r="E915" s="3"/>
      <c r="F915" s="3"/>
      <c r="G915" s="3"/>
      <c r="H915" s="3"/>
    </row>
    <row r="916" spans="1:8" x14ac:dyDescent="0.25">
      <c r="A916" s="3"/>
      <c r="C916" s="3"/>
      <c r="D916" s="3"/>
      <c r="E916" s="3"/>
      <c r="F916" s="3"/>
      <c r="G916" s="3"/>
      <c r="H916" s="3"/>
    </row>
    <row r="917" spans="1:8" x14ac:dyDescent="0.25">
      <c r="A917" s="3"/>
      <c r="C917" s="3"/>
      <c r="D917" s="3"/>
      <c r="E917" s="3"/>
      <c r="F917" s="3"/>
      <c r="G917" s="3"/>
      <c r="H917" s="3"/>
    </row>
    <row r="918" spans="1:8" x14ac:dyDescent="0.25">
      <c r="A918" s="3"/>
      <c r="C918" s="3"/>
      <c r="D918" s="3"/>
      <c r="E918" s="3"/>
      <c r="F918" s="3"/>
      <c r="G918" s="3"/>
      <c r="H918" s="3"/>
    </row>
    <row r="919" spans="1:8" x14ac:dyDescent="0.25">
      <c r="A919" s="3"/>
      <c r="C919" s="3"/>
      <c r="D919" s="3"/>
      <c r="E919" s="3"/>
      <c r="F919" s="3"/>
      <c r="G919" s="3"/>
      <c r="H919" s="3"/>
    </row>
    <row r="920" spans="1:8" x14ac:dyDescent="0.25">
      <c r="A920" s="3"/>
      <c r="C920" s="3"/>
      <c r="D920" s="3"/>
      <c r="E920" s="3"/>
      <c r="F920" s="3"/>
      <c r="G920" s="3"/>
      <c r="H920" s="3"/>
    </row>
    <row r="921" spans="1:8" x14ac:dyDescent="0.25">
      <c r="A921" s="3"/>
      <c r="C921" s="3"/>
      <c r="D921" s="3"/>
      <c r="E921" s="3"/>
      <c r="F921" s="3"/>
      <c r="G921" s="3"/>
      <c r="H921" s="3"/>
    </row>
    <row r="922" spans="1:8" x14ac:dyDescent="0.25">
      <c r="A922" s="3"/>
      <c r="C922" s="3"/>
      <c r="D922" s="3"/>
      <c r="E922" s="3"/>
      <c r="F922" s="3"/>
      <c r="G922" s="3"/>
      <c r="H922" s="3"/>
    </row>
    <row r="923" spans="1:8" x14ac:dyDescent="0.25">
      <c r="A923" s="3"/>
      <c r="C923" s="3"/>
      <c r="D923" s="3"/>
      <c r="E923" s="3"/>
      <c r="F923" s="3"/>
      <c r="G923" s="3"/>
      <c r="H923" s="3"/>
    </row>
    <row r="924" spans="1:8" x14ac:dyDescent="0.25">
      <c r="A924" s="3"/>
      <c r="C924" s="3"/>
      <c r="D924" s="3"/>
      <c r="E924" s="3"/>
      <c r="F924" s="3"/>
      <c r="G924" s="3"/>
      <c r="H924" s="3"/>
    </row>
    <row r="925" spans="1:8" x14ac:dyDescent="0.25">
      <c r="A925" s="3"/>
      <c r="C925" s="3"/>
      <c r="D925" s="3"/>
      <c r="E925" s="3"/>
      <c r="F925" s="3"/>
      <c r="G925" s="3"/>
      <c r="H925" s="3"/>
    </row>
    <row r="926" spans="1:8" x14ac:dyDescent="0.25">
      <c r="A926" s="3"/>
      <c r="C926" s="3"/>
      <c r="D926" s="3"/>
      <c r="E926" s="3"/>
      <c r="F926" s="3"/>
      <c r="G926" s="3"/>
      <c r="H926" s="3"/>
    </row>
    <row r="927" spans="1:8" x14ac:dyDescent="0.25">
      <c r="A927" s="3"/>
      <c r="C927" s="3"/>
      <c r="D927" s="3"/>
      <c r="E927" s="3"/>
      <c r="F927" s="3"/>
      <c r="G927" s="3"/>
      <c r="H927" s="3"/>
    </row>
    <row r="928" spans="1:8" x14ac:dyDescent="0.25">
      <c r="A928" s="3"/>
      <c r="C928" s="3"/>
      <c r="D928" s="3"/>
      <c r="E928" s="3"/>
      <c r="F928" s="3"/>
      <c r="G928" s="3"/>
      <c r="H928" s="3"/>
    </row>
    <row r="929" spans="1:8" x14ac:dyDescent="0.25">
      <c r="A929" s="3"/>
      <c r="C929" s="3"/>
      <c r="D929" s="3"/>
      <c r="E929" s="3"/>
      <c r="F929" s="3"/>
      <c r="G929" s="3"/>
      <c r="H929" s="3"/>
    </row>
    <row r="930" spans="1:8" x14ac:dyDescent="0.25">
      <c r="A930" s="3"/>
      <c r="C930" s="3"/>
      <c r="D930" s="3"/>
      <c r="E930" s="3"/>
      <c r="F930" s="3"/>
      <c r="G930" s="3"/>
      <c r="H930" s="3"/>
    </row>
    <row r="931" spans="1:8" x14ac:dyDescent="0.25">
      <c r="A931" s="3"/>
      <c r="C931" s="3"/>
      <c r="D931" s="3"/>
      <c r="E931" s="3"/>
      <c r="F931" s="3"/>
      <c r="G931" s="3"/>
      <c r="H931" s="3"/>
    </row>
    <row r="932" spans="1:8" x14ac:dyDescent="0.25">
      <c r="A932" s="3"/>
      <c r="C932" s="3"/>
      <c r="D932" s="3"/>
      <c r="E932" s="3"/>
      <c r="F932" s="3"/>
      <c r="G932" s="3"/>
      <c r="H932" s="3"/>
    </row>
    <row r="933" spans="1:8" x14ac:dyDescent="0.25">
      <c r="A933" s="3"/>
      <c r="C933" s="3"/>
      <c r="D933" s="3"/>
      <c r="E933" s="3"/>
      <c r="F933" s="3"/>
      <c r="G933" s="3"/>
      <c r="H933" s="3"/>
    </row>
    <row r="934" spans="1:8" x14ac:dyDescent="0.25">
      <c r="A934" s="3"/>
      <c r="C934" s="3"/>
      <c r="D934" s="3"/>
      <c r="E934" s="3"/>
      <c r="F934" s="3"/>
      <c r="G934" s="3"/>
      <c r="H934" s="3"/>
    </row>
    <row r="935" spans="1:8" x14ac:dyDescent="0.25">
      <c r="A935" s="3"/>
      <c r="C935" s="3"/>
      <c r="D935" s="3"/>
      <c r="E935" s="3"/>
      <c r="F935" s="3"/>
      <c r="G935" s="3"/>
      <c r="H935" s="3"/>
    </row>
    <row r="936" spans="1:8" x14ac:dyDescent="0.25">
      <c r="A936" s="3"/>
      <c r="C936" s="3"/>
      <c r="D936" s="3"/>
      <c r="E936" s="3"/>
      <c r="F936" s="3"/>
      <c r="G936" s="3"/>
      <c r="H936" s="3"/>
    </row>
    <row r="937" spans="1:8" x14ac:dyDescent="0.25">
      <c r="A937" s="3"/>
      <c r="C937" s="3"/>
      <c r="D937" s="3"/>
      <c r="E937" s="3"/>
      <c r="F937" s="3"/>
      <c r="G937" s="3"/>
      <c r="H937" s="3"/>
    </row>
    <row r="938" spans="1:8" x14ac:dyDescent="0.25">
      <c r="A938" s="3"/>
      <c r="C938" s="3"/>
      <c r="D938" s="3"/>
      <c r="E938" s="3"/>
      <c r="F938" s="3"/>
      <c r="G938" s="3"/>
      <c r="H938" s="3"/>
    </row>
    <row r="939" spans="1:8" x14ac:dyDescent="0.25">
      <c r="A939" s="3"/>
      <c r="C939" s="3"/>
      <c r="D939" s="3"/>
      <c r="E939" s="3"/>
      <c r="F939" s="3"/>
      <c r="G939" s="3"/>
      <c r="H939" s="3"/>
    </row>
    <row r="940" spans="1:8" x14ac:dyDescent="0.25">
      <c r="A940" s="3"/>
      <c r="C940" s="3"/>
      <c r="D940" s="3"/>
      <c r="E940" s="3"/>
      <c r="F940" s="3"/>
      <c r="G940" s="3"/>
      <c r="H940" s="3"/>
    </row>
    <row r="941" spans="1:8" x14ac:dyDescent="0.25">
      <c r="A941" s="3"/>
      <c r="C941" s="3"/>
      <c r="D941" s="3"/>
      <c r="E941" s="3"/>
      <c r="F941" s="3"/>
      <c r="G941" s="3"/>
      <c r="H941" s="3"/>
    </row>
    <row r="942" spans="1:8" x14ac:dyDescent="0.25">
      <c r="A942" s="3"/>
      <c r="C942" s="3"/>
      <c r="D942" s="3"/>
      <c r="E942" s="3"/>
      <c r="F942" s="3"/>
      <c r="G942" s="3"/>
      <c r="H942" s="3"/>
    </row>
    <row r="943" spans="1:8" x14ac:dyDescent="0.25">
      <c r="A943" s="3"/>
      <c r="C943" s="3"/>
      <c r="D943" s="3"/>
      <c r="E943" s="3"/>
      <c r="F943" s="3"/>
      <c r="G943" s="3"/>
      <c r="H943" s="3"/>
    </row>
    <row r="944" spans="1:8" x14ac:dyDescent="0.25">
      <c r="A944" s="3"/>
      <c r="C944" s="3"/>
      <c r="D944" s="3"/>
      <c r="E944" s="3"/>
      <c r="F944" s="3"/>
      <c r="G944" s="3"/>
      <c r="H944" s="3"/>
    </row>
    <row r="945" spans="1:8" x14ac:dyDescent="0.25">
      <c r="A945" s="3"/>
      <c r="C945" s="3"/>
      <c r="D945" s="3"/>
      <c r="E945" s="3"/>
      <c r="F945" s="3"/>
      <c r="G945" s="3"/>
      <c r="H945" s="3"/>
    </row>
    <row r="946" spans="1:8" x14ac:dyDescent="0.25">
      <c r="A946" s="3"/>
      <c r="C946" s="3"/>
      <c r="D946" s="3"/>
      <c r="E946" s="3"/>
      <c r="F946" s="3"/>
      <c r="G946" s="3"/>
      <c r="H946" s="3"/>
    </row>
    <row r="947" spans="1:8" x14ac:dyDescent="0.25">
      <c r="A947" s="3"/>
      <c r="C947" s="3"/>
      <c r="D947" s="3"/>
      <c r="E947" s="3"/>
      <c r="F947" s="3"/>
      <c r="G947" s="3"/>
      <c r="H947" s="3"/>
    </row>
    <row r="948" spans="1:8" x14ac:dyDescent="0.25">
      <c r="A948" s="3"/>
      <c r="C948" s="3"/>
      <c r="D948" s="3"/>
      <c r="E948" s="3"/>
      <c r="F948" s="3"/>
      <c r="G948" s="3"/>
      <c r="H948" s="3"/>
    </row>
    <row r="949" spans="1:8" x14ac:dyDescent="0.25">
      <c r="A949" s="3"/>
      <c r="C949" s="3"/>
      <c r="D949" s="3"/>
      <c r="E949" s="3"/>
      <c r="F949" s="3"/>
      <c r="G949" s="3"/>
      <c r="H949" s="3"/>
    </row>
    <row r="950" spans="1:8" x14ac:dyDescent="0.25">
      <c r="A950" s="3"/>
      <c r="C950" s="3"/>
      <c r="D950" s="3"/>
      <c r="E950" s="3"/>
      <c r="F950" s="3"/>
      <c r="G950" s="3"/>
      <c r="H950" s="3"/>
    </row>
    <row r="951" spans="1:8" x14ac:dyDescent="0.25">
      <c r="A951" s="3"/>
      <c r="C951" s="3"/>
      <c r="D951" s="3"/>
      <c r="E951" s="3"/>
      <c r="F951" s="3"/>
      <c r="G951" s="3"/>
      <c r="H951" s="3"/>
    </row>
    <row r="952" spans="1:8" x14ac:dyDescent="0.25">
      <c r="A952" s="3"/>
      <c r="C952" s="3"/>
      <c r="D952" s="3"/>
      <c r="E952" s="3"/>
      <c r="F952" s="3"/>
      <c r="G952" s="3"/>
      <c r="H952" s="3"/>
    </row>
    <row r="953" spans="1:8" x14ac:dyDescent="0.25">
      <c r="A953" s="3"/>
      <c r="C953" s="3"/>
      <c r="D953" s="3"/>
      <c r="E953" s="3"/>
      <c r="F953" s="3"/>
      <c r="G953" s="3"/>
      <c r="H953" s="3"/>
    </row>
    <row r="954" spans="1:8" x14ac:dyDescent="0.25">
      <c r="A954" s="3"/>
      <c r="C954" s="3"/>
      <c r="D954" s="3"/>
      <c r="E954" s="3"/>
      <c r="F954" s="3"/>
      <c r="G954" s="3"/>
      <c r="H954" s="3"/>
    </row>
    <row r="955" spans="1:8" x14ac:dyDescent="0.25">
      <c r="A955" s="3"/>
      <c r="C955" s="3"/>
      <c r="D955" s="3"/>
      <c r="E955" s="3"/>
      <c r="F955" s="3"/>
      <c r="G955" s="3"/>
      <c r="H955" s="3"/>
    </row>
    <row r="956" spans="1:8" x14ac:dyDescent="0.25">
      <c r="A956" s="3"/>
      <c r="C956" s="3"/>
      <c r="D956" s="3"/>
      <c r="E956" s="3"/>
      <c r="F956" s="3"/>
      <c r="G956" s="3"/>
      <c r="H956" s="3"/>
    </row>
    <row r="957" spans="1:8" x14ac:dyDescent="0.25">
      <c r="A957" s="3"/>
      <c r="C957" s="3"/>
      <c r="D957" s="3"/>
      <c r="E957" s="3"/>
      <c r="F957" s="3"/>
      <c r="G957" s="3"/>
      <c r="H957" s="3"/>
    </row>
    <row r="958" spans="1:8" x14ac:dyDescent="0.25">
      <c r="A958" s="3"/>
      <c r="C958" s="3"/>
      <c r="D958" s="3"/>
      <c r="E958" s="3"/>
      <c r="F958" s="3"/>
      <c r="G958" s="3"/>
      <c r="H958" s="3"/>
    </row>
    <row r="959" spans="1:8" x14ac:dyDescent="0.25">
      <c r="A959" s="3"/>
      <c r="C959" s="3"/>
      <c r="D959" s="3"/>
      <c r="E959" s="3"/>
      <c r="F959" s="3"/>
      <c r="G959" s="3"/>
      <c r="H959" s="3"/>
    </row>
    <row r="960" spans="1:8" x14ac:dyDescent="0.25">
      <c r="A960" s="3"/>
      <c r="C960" s="3"/>
      <c r="D960" s="3"/>
      <c r="E960" s="3"/>
      <c r="F960" s="3"/>
      <c r="G960" s="3"/>
      <c r="H960" s="3"/>
    </row>
    <row r="961" spans="1:8" x14ac:dyDescent="0.25">
      <c r="A961" s="3"/>
      <c r="C961" s="3"/>
      <c r="D961" s="3"/>
      <c r="E961" s="3"/>
      <c r="F961" s="3"/>
      <c r="G961" s="3"/>
      <c r="H961" s="3"/>
    </row>
    <row r="962" spans="1:8" x14ac:dyDescent="0.25">
      <c r="A962" s="3"/>
      <c r="C962" s="3"/>
      <c r="D962" s="3"/>
      <c r="E962" s="3"/>
      <c r="F962" s="3"/>
      <c r="G962" s="3"/>
      <c r="H962" s="3"/>
    </row>
    <row r="963" spans="1:8" x14ac:dyDescent="0.25">
      <c r="A963" s="3"/>
      <c r="C963" s="3"/>
      <c r="D963" s="3"/>
      <c r="E963" s="3"/>
      <c r="F963" s="3"/>
      <c r="G963" s="3"/>
      <c r="H963" s="3"/>
    </row>
    <row r="964" spans="1:8" x14ac:dyDescent="0.25">
      <c r="A964" s="3"/>
      <c r="C964" s="3"/>
      <c r="D964" s="3"/>
      <c r="E964" s="3"/>
      <c r="F964" s="3"/>
      <c r="G964" s="3"/>
      <c r="H964" s="3"/>
    </row>
    <row r="965" spans="1:8" x14ac:dyDescent="0.25">
      <c r="A965" s="3"/>
      <c r="C965" s="3"/>
      <c r="D965" s="3"/>
      <c r="E965" s="3"/>
      <c r="F965" s="3"/>
      <c r="G965" s="3"/>
      <c r="H965" s="3"/>
    </row>
    <row r="966" spans="1:8" x14ac:dyDescent="0.25">
      <c r="A966" s="3"/>
      <c r="C966" s="3"/>
      <c r="D966" s="3"/>
      <c r="E966" s="3"/>
      <c r="F966" s="3"/>
      <c r="G966" s="3"/>
      <c r="H966" s="3"/>
    </row>
    <row r="967" spans="1:8" x14ac:dyDescent="0.25">
      <c r="A967" s="3"/>
      <c r="C967" s="3"/>
      <c r="D967" s="3"/>
      <c r="E967" s="3"/>
      <c r="F967" s="3"/>
      <c r="G967" s="3"/>
      <c r="H967" s="3"/>
    </row>
    <row r="968" spans="1:8" x14ac:dyDescent="0.25">
      <c r="A968" s="3"/>
      <c r="C968" s="3"/>
      <c r="D968" s="3"/>
      <c r="E968" s="3"/>
      <c r="F968" s="3"/>
      <c r="G968" s="3"/>
      <c r="H968" s="3"/>
    </row>
    <row r="969" spans="1:8" x14ac:dyDescent="0.25">
      <c r="A969" s="3"/>
      <c r="C969" s="3"/>
      <c r="D969" s="3"/>
      <c r="E969" s="3"/>
      <c r="F969" s="3"/>
      <c r="G969" s="3"/>
      <c r="H969" s="3"/>
    </row>
    <row r="970" spans="1:8" x14ac:dyDescent="0.25">
      <c r="A970" s="3"/>
      <c r="C970" s="3"/>
      <c r="D970" s="3"/>
      <c r="E970" s="3"/>
      <c r="F970" s="3"/>
      <c r="G970" s="3"/>
      <c r="H970" s="3"/>
    </row>
    <row r="971" spans="1:8" x14ac:dyDescent="0.25">
      <c r="A971" s="3"/>
      <c r="C971" s="3"/>
      <c r="D971" s="3"/>
      <c r="E971" s="3"/>
      <c r="F971" s="3"/>
      <c r="G971" s="3"/>
      <c r="H971" s="3"/>
    </row>
    <row r="972" spans="1:8" x14ac:dyDescent="0.25">
      <c r="A972" s="3"/>
      <c r="C972" s="3"/>
      <c r="D972" s="3"/>
      <c r="E972" s="3"/>
      <c r="F972" s="3"/>
      <c r="G972" s="3"/>
      <c r="H972" s="3"/>
    </row>
    <row r="973" spans="1:8" x14ac:dyDescent="0.25">
      <c r="A973" s="3"/>
      <c r="C973" s="3"/>
      <c r="D973" s="3"/>
      <c r="E973" s="3"/>
      <c r="F973" s="3"/>
      <c r="G973" s="3"/>
      <c r="H973" s="3"/>
    </row>
    <row r="974" spans="1:8" x14ac:dyDescent="0.25">
      <c r="A974" s="3"/>
      <c r="C974" s="3"/>
      <c r="D974" s="3"/>
      <c r="E974" s="3"/>
      <c r="F974" s="3"/>
      <c r="G974" s="3"/>
      <c r="H974" s="3"/>
    </row>
    <row r="975" spans="1:8" x14ac:dyDescent="0.25">
      <c r="A975" s="3"/>
      <c r="C975" s="3"/>
      <c r="D975" s="3"/>
      <c r="E975" s="3"/>
      <c r="F975" s="3"/>
      <c r="G975" s="3"/>
      <c r="H975" s="3"/>
    </row>
    <row r="976" spans="1:8" x14ac:dyDescent="0.25">
      <c r="A976" s="3"/>
      <c r="C976" s="3"/>
      <c r="D976" s="3"/>
      <c r="E976" s="3"/>
      <c r="F976" s="3"/>
      <c r="G976" s="3"/>
      <c r="H976" s="3"/>
    </row>
    <row r="977" spans="1:8" x14ac:dyDescent="0.25">
      <c r="A977" s="3"/>
      <c r="C977" s="3"/>
      <c r="D977" s="3"/>
      <c r="E977" s="3"/>
      <c r="F977" s="3"/>
      <c r="G977" s="3"/>
      <c r="H977" s="3"/>
    </row>
    <row r="978" spans="1:8" x14ac:dyDescent="0.25">
      <c r="A978" s="3"/>
      <c r="C978" s="3"/>
      <c r="D978" s="3"/>
      <c r="E978" s="3"/>
      <c r="F978" s="3"/>
      <c r="G978" s="3"/>
      <c r="H978" s="3"/>
    </row>
    <row r="979" spans="1:8" x14ac:dyDescent="0.25">
      <c r="A979" s="3"/>
      <c r="C979" s="3"/>
      <c r="D979" s="3"/>
      <c r="E979" s="3"/>
      <c r="F979" s="3"/>
      <c r="G979" s="3"/>
      <c r="H979" s="3"/>
    </row>
    <row r="980" spans="1:8" x14ac:dyDescent="0.25">
      <c r="A980" s="3"/>
      <c r="C980" s="3"/>
      <c r="D980" s="3"/>
      <c r="E980" s="3"/>
      <c r="F980" s="3"/>
      <c r="G980" s="3"/>
      <c r="H980" s="3"/>
    </row>
    <row r="981" spans="1:8" x14ac:dyDescent="0.25">
      <c r="A981" s="3"/>
      <c r="C981" s="3"/>
      <c r="D981" s="3"/>
      <c r="E981" s="3"/>
      <c r="F981" s="3"/>
      <c r="G981" s="3"/>
      <c r="H981" s="3"/>
    </row>
    <row r="982" spans="1:8" x14ac:dyDescent="0.25">
      <c r="A982" s="3"/>
      <c r="C982" s="3"/>
      <c r="D982" s="3"/>
      <c r="E982" s="3"/>
      <c r="F982" s="3"/>
      <c r="G982" s="3"/>
      <c r="H982" s="3"/>
    </row>
    <row r="983" spans="1:8" x14ac:dyDescent="0.25">
      <c r="A983" s="3"/>
      <c r="C983" s="3"/>
      <c r="D983" s="3"/>
      <c r="E983" s="3"/>
      <c r="F983" s="3"/>
      <c r="G983" s="3"/>
      <c r="H983" s="3"/>
    </row>
    <row r="984" spans="1:8" x14ac:dyDescent="0.25">
      <c r="A984" s="3"/>
      <c r="C984" s="3"/>
      <c r="D984" s="3"/>
      <c r="E984" s="3"/>
      <c r="F984" s="3"/>
      <c r="G984" s="3"/>
      <c r="H984" s="3"/>
    </row>
    <row r="985" spans="1:8" x14ac:dyDescent="0.25">
      <c r="A985" s="3"/>
      <c r="C985" s="3"/>
      <c r="D985" s="3"/>
      <c r="E985" s="3"/>
      <c r="F985" s="3"/>
      <c r="G985" s="3"/>
      <c r="H985" s="3"/>
    </row>
    <row r="986" spans="1:8" x14ac:dyDescent="0.25">
      <c r="A986" s="3"/>
      <c r="C986" s="3"/>
      <c r="D986" s="3"/>
      <c r="E986" s="3"/>
      <c r="F986" s="3"/>
      <c r="G986" s="3"/>
      <c r="H986" s="3"/>
    </row>
    <row r="987" spans="1:8" x14ac:dyDescent="0.25">
      <c r="A987" s="3"/>
      <c r="C987" s="3"/>
      <c r="D987" s="3"/>
      <c r="E987" s="3"/>
      <c r="F987" s="3"/>
      <c r="G987" s="3"/>
      <c r="H987" s="3"/>
    </row>
    <row r="988" spans="1:8" x14ac:dyDescent="0.25">
      <c r="A988" s="3"/>
      <c r="C988" s="3"/>
      <c r="D988" s="3"/>
      <c r="E988" s="3"/>
      <c r="F988" s="3"/>
      <c r="G988" s="3"/>
      <c r="H988" s="3"/>
    </row>
    <row r="989" spans="1:8" x14ac:dyDescent="0.25">
      <c r="A989" s="3"/>
      <c r="C989" s="3"/>
      <c r="D989" s="3"/>
      <c r="E989" s="3"/>
      <c r="F989" s="3"/>
      <c r="G989" s="3"/>
      <c r="H989" s="3"/>
    </row>
    <row r="990" spans="1:8" x14ac:dyDescent="0.25">
      <c r="A990" s="3"/>
      <c r="C990" s="3"/>
      <c r="D990" s="3"/>
      <c r="E990" s="3"/>
      <c r="F990" s="3"/>
      <c r="G990" s="3"/>
      <c r="H990" s="3"/>
    </row>
    <row r="991" spans="1:8" x14ac:dyDescent="0.25">
      <c r="A991" s="3"/>
      <c r="C991" s="3"/>
      <c r="D991" s="3"/>
      <c r="E991" s="3"/>
      <c r="F991" s="3"/>
      <c r="G991" s="3"/>
      <c r="H991" s="3"/>
    </row>
    <row r="992" spans="1:8" x14ac:dyDescent="0.25">
      <c r="A992" s="3"/>
      <c r="C992" s="3"/>
      <c r="D992" s="3"/>
      <c r="E992" s="3"/>
      <c r="F992" s="3"/>
      <c r="G992" s="3"/>
      <c r="H992" s="3"/>
    </row>
    <row r="993" spans="1:8" x14ac:dyDescent="0.25">
      <c r="A993" s="3"/>
      <c r="C993" s="3"/>
      <c r="D993" s="3"/>
      <c r="E993" s="3"/>
      <c r="F993" s="3"/>
      <c r="G993" s="3"/>
      <c r="H993" s="3"/>
    </row>
    <row r="994" spans="1:8" x14ac:dyDescent="0.25">
      <c r="A994" s="3"/>
      <c r="C994" s="3"/>
      <c r="D994" s="3"/>
      <c r="E994" s="3"/>
      <c r="F994" s="3"/>
      <c r="G994" s="3"/>
      <c r="H994" s="3"/>
    </row>
    <row r="995" spans="1:8" x14ac:dyDescent="0.25">
      <c r="A995" s="3"/>
      <c r="C995" s="3"/>
      <c r="D995" s="3"/>
      <c r="E995" s="3"/>
      <c r="F995" s="3"/>
      <c r="G995" s="3"/>
      <c r="H995" s="3"/>
    </row>
    <row r="996" spans="1:8" x14ac:dyDescent="0.25">
      <c r="A996" s="3"/>
      <c r="C996" s="3"/>
      <c r="D996" s="3"/>
      <c r="E996" s="3"/>
      <c r="F996" s="3"/>
      <c r="G996" s="3"/>
      <c r="H996" s="3"/>
    </row>
    <row r="997" spans="1:8" x14ac:dyDescent="0.25">
      <c r="A997" s="3"/>
      <c r="C997" s="3"/>
      <c r="D997" s="3"/>
      <c r="E997" s="3"/>
      <c r="F997" s="3"/>
      <c r="G997" s="3"/>
      <c r="H997" s="3"/>
    </row>
    <row r="998" spans="1:8" x14ac:dyDescent="0.25">
      <c r="A998" s="3"/>
      <c r="C998" s="3"/>
      <c r="D998" s="3"/>
      <c r="E998" s="3"/>
      <c r="F998" s="3"/>
      <c r="G998" s="3"/>
      <c r="H998" s="3"/>
    </row>
    <row r="999" spans="1:8" x14ac:dyDescent="0.25">
      <c r="A999" s="3"/>
      <c r="C999" s="3"/>
      <c r="D999" s="3"/>
      <c r="E999" s="3"/>
      <c r="F999" s="3"/>
      <c r="G999" s="3"/>
      <c r="H999" s="3"/>
    </row>
    <row r="1000" spans="1:8" x14ac:dyDescent="0.25">
      <c r="A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C3930" s="3"/>
      <c r="D3930" s="3"/>
      <c r="E3930" s="3"/>
      <c r="F3930" s="3"/>
      <c r="G3930" s="3"/>
      <c r="H3930" s="3"/>
    </row>
    <row r="3931" spans="1:8" x14ac:dyDescent="0.25">
      <c r="A3931" s="3"/>
      <c r="C3931" s="3"/>
      <c r="D3931" s="3"/>
      <c r="E3931" s="3"/>
      <c r="F3931" s="3"/>
      <c r="G3931" s="3"/>
      <c r="H3931" s="3"/>
    </row>
    <row r="3932" spans="1:8" x14ac:dyDescent="0.25">
      <c r="A3932" s="3"/>
      <c r="C3932" s="3"/>
      <c r="D3932" s="3"/>
      <c r="E3932" s="3"/>
      <c r="F3932" s="3"/>
      <c r="G3932" s="3"/>
      <c r="H3932" s="3"/>
    </row>
    <row r="3933" spans="1:8" x14ac:dyDescent="0.25">
      <c r="A3933" s="3"/>
      <c r="C3933" s="3"/>
      <c r="D3933" s="3"/>
      <c r="E3933" s="3"/>
      <c r="F3933" s="3"/>
      <c r="G3933" s="3"/>
      <c r="H3933" s="3"/>
    </row>
  </sheetData>
  <mergeCells count="1">
    <mergeCell ref="B6:H6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06"/>
  <sheetViews>
    <sheetView workbookViewId="0">
      <selection activeCell="C8" sqref="C8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48</v>
      </c>
      <c r="B1" s="1"/>
      <c r="C1" s="2"/>
      <c r="D1" s="2"/>
      <c r="E1" s="2"/>
      <c r="F1" s="2"/>
      <c r="G1" s="3"/>
      <c r="H1" s="3"/>
      <c r="I1" s="3"/>
      <c r="J1" s="1" t="s">
        <v>49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50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51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52</v>
      </c>
      <c r="L4" s="13"/>
      <c r="M4" s="14" t="s">
        <v>53</v>
      </c>
      <c r="N4" s="8"/>
      <c r="O4" s="9"/>
      <c r="Q4" s="10"/>
      <c r="R4" s="10"/>
    </row>
    <row r="5" spans="1:25" ht="15.6" x14ac:dyDescent="0.3">
      <c r="I5" s="15"/>
      <c r="J5" s="16" t="s">
        <v>54</v>
      </c>
      <c r="K5" s="17" t="e">
        <f>S44/Q44</f>
        <v>#DIV/0!</v>
      </c>
      <c r="L5" s="18" t="s">
        <v>55</v>
      </c>
      <c r="M5" s="19" t="e">
        <f>(J44-K5*K44)-LOG10(5)</f>
        <v>#DIV/0!</v>
      </c>
      <c r="N5" s="8"/>
      <c r="O5" s="9"/>
      <c r="Q5" s="10"/>
      <c r="R5" s="10"/>
    </row>
    <row r="6" spans="1:25" x14ac:dyDescent="0.25">
      <c r="A6" s="20"/>
      <c r="B6" s="343" t="s">
        <v>147</v>
      </c>
      <c r="C6" s="344"/>
      <c r="D6" s="344"/>
      <c r="E6" s="344"/>
      <c r="F6" s="344"/>
      <c r="G6" s="344"/>
      <c r="H6" s="345"/>
      <c r="I6" s="15"/>
    </row>
    <row r="7" spans="1:25" ht="60" customHeight="1" x14ac:dyDescent="0.25">
      <c r="A7" s="21" t="s">
        <v>56</v>
      </c>
      <c r="B7" s="22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3" t="s">
        <v>63</v>
      </c>
      <c r="I7" s="15"/>
      <c r="J7" s="24" t="s">
        <v>64</v>
      </c>
      <c r="K7" s="24" t="s">
        <v>65</v>
      </c>
      <c r="L7" s="25" t="s">
        <v>66</v>
      </c>
      <c r="M7" s="24" t="s">
        <v>67</v>
      </c>
      <c r="N7" s="24" t="s">
        <v>68</v>
      </c>
      <c r="O7" s="26" t="s">
        <v>69</v>
      </c>
      <c r="P7" s="24" t="s">
        <v>70</v>
      </c>
      <c r="Q7" s="24" t="s">
        <v>71</v>
      </c>
      <c r="R7" s="24" t="s">
        <v>72</v>
      </c>
      <c r="S7" s="24" t="s">
        <v>73</v>
      </c>
      <c r="T7" s="24" t="s">
        <v>74</v>
      </c>
      <c r="U7" s="27" t="s">
        <v>75</v>
      </c>
      <c r="V7" s="24" t="s">
        <v>76</v>
      </c>
      <c r="W7" s="28" t="s">
        <v>77</v>
      </c>
      <c r="X7" s="29" t="s">
        <v>78</v>
      </c>
      <c r="Y7" s="30" t="s">
        <v>79</v>
      </c>
    </row>
    <row r="8" spans="1:25" x14ac:dyDescent="0.25">
      <c r="A8" s="20">
        <v>1</v>
      </c>
      <c r="B8" s="31" t="str">
        <f>'Run 1'!A11</f>
        <v>A1</v>
      </c>
      <c r="C8" s="158">
        <f>'Exact copy numbers'!C4:D4</f>
        <v>0</v>
      </c>
      <c r="D8" s="120">
        <f>'Run 1'!C11</f>
        <v>0</v>
      </c>
      <c r="E8" s="119">
        <f>STDEVA(D8:D10)</f>
        <v>0</v>
      </c>
      <c r="F8" s="33">
        <f>AVERAGE(D8:D10)</f>
        <v>0</v>
      </c>
      <c r="G8" s="34" t="e">
        <f t="shared" ref="G8:G16" si="0">POWER(10,$K$5*D8+$M$5)</f>
        <v>#DIV/0!</v>
      </c>
      <c r="H8" s="35" t="e">
        <f>AVERAGE(G8:G10)</f>
        <v>#DIV/0!</v>
      </c>
      <c r="I8" s="15"/>
      <c r="J8" s="36" t="str">
        <f>IF('Run 1'!C11="","",LOG(C8))</f>
        <v/>
      </c>
      <c r="K8" s="37" t="str">
        <f>IF('Run 1'!C11="","",'Run 1'!C11)</f>
        <v/>
      </c>
      <c r="L8" s="38" t="str">
        <f>IF('Run 1'!C11="","",J8-J$44)</f>
        <v/>
      </c>
      <c r="M8" s="39" t="str">
        <f>IF('Run 1'!C11="","",L8*L8)</f>
        <v/>
      </c>
      <c r="N8" s="40"/>
      <c r="O8" s="32" t="str">
        <f>IF('Run 1'!C11="","",K8-$K$44)</f>
        <v/>
      </c>
      <c r="P8" s="41" t="str">
        <f>IF('Run 1'!C11="","",(K8-$K$44)^2)</f>
        <v/>
      </c>
      <c r="Q8" s="41"/>
      <c r="R8" s="41" t="str">
        <f>IF('Run 1'!C11="","",L8*O8)</f>
        <v/>
      </c>
      <c r="S8" s="41"/>
      <c r="T8" s="41"/>
      <c r="U8" s="41"/>
      <c r="V8" s="41"/>
      <c r="W8" s="41"/>
      <c r="X8" s="41"/>
      <c r="Y8" s="41"/>
    </row>
    <row r="9" spans="1:25" x14ac:dyDescent="0.25">
      <c r="A9" s="42"/>
      <c r="B9" s="43" t="str">
        <f>'Run 1'!A12</f>
        <v>A2</v>
      </c>
      <c r="C9" s="160">
        <f>'Exact copy numbers'!C4:D4</f>
        <v>0</v>
      </c>
      <c r="D9" s="118">
        <f>'Run 1'!C12</f>
        <v>0</v>
      </c>
      <c r="E9" s="117"/>
      <c r="F9" s="44"/>
      <c r="G9" s="45" t="e">
        <f t="shared" si="0"/>
        <v>#DIV/0!</v>
      </c>
      <c r="H9" s="46"/>
      <c r="I9" s="15"/>
      <c r="J9" s="36" t="str">
        <f>IF('Run 1'!C12="","",LOG(C9))</f>
        <v/>
      </c>
      <c r="K9" s="37" t="str">
        <f>IF('Run 1'!C12="","",'Run 1'!C12)</f>
        <v/>
      </c>
      <c r="L9" s="38" t="str">
        <f>IF('Run 1'!C12="","",J9-J$44)</f>
        <v/>
      </c>
      <c r="M9" s="39" t="str">
        <f>IF('Run 1'!C12="","",L9*L9)</f>
        <v/>
      </c>
      <c r="N9" s="40"/>
      <c r="O9" s="32" t="str">
        <f>IF('Run 1'!C12="","",K9-$K$44)</f>
        <v/>
      </c>
      <c r="P9" s="41" t="str">
        <f>IF('Run 1'!C12="","",(K9-$K$44)^2)</f>
        <v/>
      </c>
      <c r="Q9" s="41"/>
      <c r="R9" s="41" t="str">
        <f>IF('Run 1'!C12="","",L9*O9)</f>
        <v/>
      </c>
      <c r="S9" s="41"/>
      <c r="T9" s="41"/>
      <c r="U9" s="41"/>
      <c r="V9" s="41"/>
      <c r="W9" s="41"/>
      <c r="X9" s="41"/>
      <c r="Y9" s="41"/>
    </row>
    <row r="10" spans="1:25" x14ac:dyDescent="0.25">
      <c r="A10" s="42"/>
      <c r="B10" s="43" t="str">
        <f>'Run 1'!A13</f>
        <v>A3</v>
      </c>
      <c r="C10" s="160">
        <f>'Exact copy numbers'!C4:D4</f>
        <v>0</v>
      </c>
      <c r="D10" s="116">
        <f>'Run 1'!C13</f>
        <v>0</v>
      </c>
      <c r="E10" s="115"/>
      <c r="F10" s="49"/>
      <c r="G10" s="50" t="e">
        <f t="shared" si="0"/>
        <v>#DIV/0!</v>
      </c>
      <c r="H10" s="51"/>
      <c r="I10" s="15"/>
      <c r="J10" s="36" t="str">
        <f>IF('Run 1'!C13="","",LOG(C10))</f>
        <v/>
      </c>
      <c r="K10" s="37" t="str">
        <f>IF('Run 1'!C13="","",'Run 1'!C13)</f>
        <v/>
      </c>
      <c r="L10" s="38" t="str">
        <f>IF('Run 1'!C13="","",J10-J$44)</f>
        <v/>
      </c>
      <c r="M10" s="39" t="str">
        <f>IF('Run 1'!C13="","",L10*L10)</f>
        <v/>
      </c>
      <c r="N10" s="40"/>
      <c r="O10" s="32" t="str">
        <f>IF('Run 1'!C13="","",K10-$K$44)</f>
        <v/>
      </c>
      <c r="P10" s="41" t="str">
        <f>IF('Run 1'!C13="","",(K10-$K$44)^2)</f>
        <v/>
      </c>
      <c r="Q10" s="41"/>
      <c r="R10" s="41" t="str">
        <f>IF('Run 1'!C13="","",L10*O10)</f>
        <v/>
      </c>
      <c r="S10" s="41"/>
      <c r="T10" s="41"/>
      <c r="U10" s="41"/>
      <c r="V10" s="41"/>
      <c r="W10" s="41"/>
      <c r="X10" s="41"/>
      <c r="Y10" s="41"/>
    </row>
    <row r="11" spans="1:25" x14ac:dyDescent="0.25">
      <c r="A11" s="42"/>
      <c r="B11" s="31" t="str">
        <f>'Run 1'!A14</f>
        <v>A4</v>
      </c>
      <c r="C11" s="128">
        <f>'Exact copy numbers'!C5:D5</f>
        <v>0</v>
      </c>
      <c r="D11" s="120">
        <f>'Run 1'!C14</f>
        <v>0</v>
      </c>
      <c r="E11" s="119">
        <f>STDEVA(D11:D13)</f>
        <v>0</v>
      </c>
      <c r="F11" s="33">
        <f>AVERAGE(D11:D13)</f>
        <v>0</v>
      </c>
      <c r="G11" s="34" t="e">
        <f t="shared" si="0"/>
        <v>#DIV/0!</v>
      </c>
      <c r="H11" s="35" t="e">
        <f>AVERAGE(G11:G13)</f>
        <v>#DIV/0!</v>
      </c>
      <c r="I11" s="15"/>
      <c r="J11" s="36" t="str">
        <f>IF('Run 1'!C14="","",LOG(C11))</f>
        <v/>
      </c>
      <c r="K11" s="37" t="str">
        <f>IF('Run 1'!C14="","",'Run 1'!C14)</f>
        <v/>
      </c>
      <c r="L11" s="38" t="str">
        <f>IF('Run 1'!C14="","",J11-J$44)</f>
        <v/>
      </c>
      <c r="M11" s="39" t="str">
        <f>IF('Run 1'!C14="","",L11*L11)</f>
        <v/>
      </c>
      <c r="N11" s="40"/>
      <c r="O11" s="32" t="str">
        <f>IF('Run 1'!C14="","",K11-$K$44)</f>
        <v/>
      </c>
      <c r="P11" s="41" t="str">
        <f>IF('Run 1'!C14="","",(K11-$K$44)^2)</f>
        <v/>
      </c>
      <c r="Q11" s="41"/>
      <c r="R11" s="41" t="str">
        <f>IF('Run 1'!C14="","",L11*O11)</f>
        <v/>
      </c>
      <c r="S11" s="41"/>
      <c r="T11" s="41"/>
      <c r="U11" s="41"/>
      <c r="V11" s="41"/>
      <c r="W11" s="41"/>
      <c r="X11" s="41"/>
      <c r="Y11" s="41"/>
    </row>
    <row r="12" spans="1:25" x14ac:dyDescent="0.25">
      <c r="A12" s="42"/>
      <c r="B12" s="43" t="str">
        <f>'Run 1'!A15</f>
        <v>A5</v>
      </c>
      <c r="C12" s="143">
        <f>'Exact copy numbers'!C5:D5</f>
        <v>0</v>
      </c>
      <c r="D12" s="118">
        <f>'Run 1'!C15</f>
        <v>0</v>
      </c>
      <c r="E12" s="117"/>
      <c r="F12" s="44"/>
      <c r="G12" s="45" t="e">
        <f t="shared" si="0"/>
        <v>#DIV/0!</v>
      </c>
      <c r="H12" s="46"/>
      <c r="I12" s="15"/>
      <c r="J12" s="36" t="str">
        <f>IF('Run 1'!C15="","",LOG(C12))</f>
        <v/>
      </c>
      <c r="K12" s="37" t="str">
        <f>IF('Run 1'!C15="","",'Run 1'!C15)</f>
        <v/>
      </c>
      <c r="L12" s="38" t="str">
        <f>IF('Run 1'!C15="","",J12-J$44)</f>
        <v/>
      </c>
      <c r="M12" s="39" t="str">
        <f>IF('Run 1'!C15="","",L12*L12)</f>
        <v/>
      </c>
      <c r="N12" s="40"/>
      <c r="O12" s="32" t="str">
        <f>IF('Run 1'!C15="","",K12-$K$44)</f>
        <v/>
      </c>
      <c r="P12" s="41" t="str">
        <f>IF('Run 1'!C15="","",(K12-$K$44)^2)</f>
        <v/>
      </c>
      <c r="Q12" s="41"/>
      <c r="R12" s="41" t="str">
        <f>IF('Run 1'!C15="","",L12*O12)</f>
        <v/>
      </c>
      <c r="S12" s="41"/>
      <c r="T12" s="41"/>
      <c r="U12" s="41"/>
      <c r="V12" s="41"/>
      <c r="W12" s="41"/>
      <c r="X12" s="41"/>
      <c r="Y12" s="41"/>
    </row>
    <row r="13" spans="1:25" x14ac:dyDescent="0.25">
      <c r="A13" s="42"/>
      <c r="B13" s="47" t="str">
        <f>'Run 1'!A16</f>
        <v>A6</v>
      </c>
      <c r="C13" s="149">
        <f>'Exact copy numbers'!C5:D5</f>
        <v>0</v>
      </c>
      <c r="D13" s="116">
        <f>'Run 1'!C16</f>
        <v>0</v>
      </c>
      <c r="E13" s="117"/>
      <c r="F13" s="44"/>
      <c r="G13" s="45" t="e">
        <f t="shared" si="0"/>
        <v>#DIV/0!</v>
      </c>
      <c r="H13" s="46"/>
      <c r="I13" s="15"/>
      <c r="J13" s="36" t="str">
        <f>IF('Run 1'!C16="","",LOG(C13))</f>
        <v/>
      </c>
      <c r="K13" s="37" t="str">
        <f>IF('Run 1'!C16="","",'Run 1'!C16)</f>
        <v/>
      </c>
      <c r="L13" s="38" t="str">
        <f>IF('Run 1'!C16="","",J13-J$44)</f>
        <v/>
      </c>
      <c r="M13" s="39" t="str">
        <f>IF('Run 1'!C16="","",L13*L13)</f>
        <v/>
      </c>
      <c r="N13" s="40"/>
      <c r="O13" s="32" t="str">
        <f>IF('Run 1'!C16="","",K13-$K$44)</f>
        <v/>
      </c>
      <c r="P13" s="41" t="str">
        <f>IF('Run 1'!C16="","",(K13-$K$44)^2)</f>
        <v/>
      </c>
      <c r="Q13" s="41"/>
      <c r="R13" s="41" t="str">
        <f>IF('Run 1'!C16="","",L13*O13)</f>
        <v/>
      </c>
      <c r="S13" s="41"/>
      <c r="T13" s="41"/>
      <c r="U13" s="41"/>
      <c r="V13" s="41"/>
      <c r="W13" s="41"/>
      <c r="X13" s="41"/>
      <c r="Y13" s="41"/>
    </row>
    <row r="14" spans="1:25" x14ac:dyDescent="0.25">
      <c r="A14" s="42"/>
      <c r="B14" s="43" t="str">
        <f>'Run 1'!A17</f>
        <v>A7</v>
      </c>
      <c r="C14" s="128">
        <f>'Exact copy numbers'!C6:D6</f>
        <v>0</v>
      </c>
      <c r="D14" s="120">
        <f>'Run 1'!C17</f>
        <v>0</v>
      </c>
      <c r="E14" s="32">
        <f>STDEVA(D14:D16)</f>
        <v>0</v>
      </c>
      <c r="F14" s="32">
        <f>AVERAGE(D14:D16)</f>
        <v>0</v>
      </c>
      <c r="G14" s="34" t="e">
        <f t="shared" si="0"/>
        <v>#DIV/0!</v>
      </c>
      <c r="H14" s="34" t="e">
        <f>AVERAGE(G14:G16)</f>
        <v>#DIV/0!</v>
      </c>
      <c r="I14" s="15"/>
      <c r="J14" s="36" t="str">
        <f>IF('Run 1'!C17="","",LOG(C14))</f>
        <v/>
      </c>
      <c r="K14" s="37" t="str">
        <f>IF('Run 1'!C17="","",'Run 1'!C17)</f>
        <v/>
      </c>
      <c r="L14" s="38" t="str">
        <f>IF('Run 1'!C17="","",J14-J$44)</f>
        <v/>
      </c>
      <c r="M14" s="39" t="str">
        <f>IF('Run 1'!C17="","",L14*L14)</f>
        <v/>
      </c>
      <c r="N14" s="40"/>
      <c r="O14" s="32" t="str">
        <f>IF('Run 1'!C17="","",K14-$K$44)</f>
        <v/>
      </c>
      <c r="P14" s="41" t="str">
        <f>IF('Run 1'!C17="","",(K14-$K$44)^2)</f>
        <v/>
      </c>
      <c r="Q14" s="41"/>
      <c r="R14" s="41" t="str">
        <f>IF('Run 1'!C17="","",L14*O14)</f>
        <v/>
      </c>
      <c r="S14" s="41"/>
      <c r="T14" s="41"/>
      <c r="U14" s="41"/>
      <c r="V14" s="41"/>
      <c r="W14" s="41"/>
      <c r="X14" s="41"/>
      <c r="Y14" s="41"/>
    </row>
    <row r="15" spans="1:25" x14ac:dyDescent="0.25">
      <c r="A15" s="42"/>
      <c r="B15" s="43" t="str">
        <f>'Run 1'!A18</f>
        <v>A8</v>
      </c>
      <c r="C15" s="143">
        <f>'Exact copy numbers'!C6:D6</f>
        <v>0</v>
      </c>
      <c r="D15" s="118">
        <f>'Run 1'!C18</f>
        <v>0</v>
      </c>
      <c r="E15" s="37"/>
      <c r="F15" s="37"/>
      <c r="G15" s="45" t="e">
        <f t="shared" si="0"/>
        <v>#DIV/0!</v>
      </c>
      <c r="H15" s="45"/>
      <c r="I15" s="15"/>
      <c r="J15" s="36" t="str">
        <f>IF('Run 1'!C18="","",LOG(C15))</f>
        <v/>
      </c>
      <c r="K15" s="37" t="str">
        <f>IF('Run 1'!C18="","",'Run 1'!C18)</f>
        <v/>
      </c>
      <c r="L15" s="38" t="str">
        <f>IF('Run 1'!C18="","",J15-J$44)</f>
        <v/>
      </c>
      <c r="M15" s="39" t="str">
        <f>IF('Run 1'!C18="","",L15*L15)</f>
        <v/>
      </c>
      <c r="N15" s="40"/>
      <c r="O15" s="32" t="str">
        <f>IF('Run 1'!C18="","",K15-$K$44)</f>
        <v/>
      </c>
      <c r="P15" s="41" t="str">
        <f>IF('Run 1'!C18="","",(K15-$K$44)^2)</f>
        <v/>
      </c>
      <c r="Q15" s="41"/>
      <c r="R15" s="41" t="str">
        <f>IF('Run 1'!C18="","",L15*O15)</f>
        <v/>
      </c>
      <c r="S15" s="41"/>
      <c r="T15" s="41"/>
      <c r="U15" s="41"/>
      <c r="V15" s="41"/>
      <c r="W15" s="41"/>
      <c r="X15" s="41"/>
      <c r="Y15" s="41"/>
    </row>
    <row r="16" spans="1:25" x14ac:dyDescent="0.25">
      <c r="A16" s="42"/>
      <c r="B16" s="47" t="str">
        <f>'Run 1'!A19</f>
        <v>A9</v>
      </c>
      <c r="C16" s="149">
        <f>'Exact copy numbers'!C6:D6</f>
        <v>0</v>
      </c>
      <c r="D16" s="116">
        <f>'Run 1'!C19</f>
        <v>0</v>
      </c>
      <c r="E16" s="48"/>
      <c r="F16" s="48"/>
      <c r="G16" s="50" t="e">
        <f t="shared" si="0"/>
        <v>#DIV/0!</v>
      </c>
      <c r="H16" s="50"/>
      <c r="I16" s="15"/>
      <c r="J16" s="36" t="str">
        <f>IF('Run 1'!C19="","",LOG(C16))</f>
        <v/>
      </c>
      <c r="K16" s="37" t="str">
        <f>IF('Run 1'!C19="","",'Run 1'!C19)</f>
        <v/>
      </c>
      <c r="L16" s="38" t="str">
        <f>IF('Run 1'!C19="","",J16-J$44)</f>
        <v/>
      </c>
      <c r="M16" s="39" t="str">
        <f>IF('Run 1'!C19="","",L16*L16)</f>
        <v/>
      </c>
      <c r="N16" s="40"/>
      <c r="O16" s="32" t="str">
        <f>IF('Run 1'!C19="","",K16-$K$44)</f>
        <v/>
      </c>
      <c r="P16" s="41" t="str">
        <f>IF('Run 1'!C19="","",(K16-$K$44)^2)</f>
        <v/>
      </c>
      <c r="Q16" s="41"/>
      <c r="R16" s="41" t="str">
        <f>IF('Run 1'!C19="","",L16*O16)</f>
        <v/>
      </c>
      <c r="S16" s="41"/>
      <c r="T16" s="41"/>
      <c r="U16" s="41"/>
      <c r="V16" s="41"/>
      <c r="W16" s="41"/>
      <c r="X16" s="41"/>
      <c r="Y16" s="41"/>
    </row>
    <row r="17" spans="1:25" x14ac:dyDescent="0.25">
      <c r="A17" s="20">
        <v>2</v>
      </c>
      <c r="B17" s="43" t="str">
        <f>'Run 1'!A20</f>
        <v>B1</v>
      </c>
      <c r="C17" s="158">
        <f>'Exact copy numbers'!C4:D4</f>
        <v>0</v>
      </c>
      <c r="D17" s="120">
        <f>'Run 1'!C20</f>
        <v>0</v>
      </c>
      <c r="E17" s="119">
        <f>STDEVA(D17:D19)</f>
        <v>0</v>
      </c>
      <c r="F17" s="33">
        <f>AVERAGE(D17:D19)</f>
        <v>0</v>
      </c>
      <c r="G17" s="45" t="e">
        <f t="shared" ref="G17:G43" si="1">POWER(10,$K$5*D17+$M$5)</f>
        <v>#DIV/0!</v>
      </c>
      <c r="H17" s="35" t="e">
        <f>AVERAGE(G17:G19)</f>
        <v>#DIV/0!</v>
      </c>
      <c r="I17" s="15"/>
      <c r="J17" s="36" t="str">
        <f>IF('Run 1'!C20="","",LOG(C17))</f>
        <v/>
      </c>
      <c r="K17" s="37" t="str">
        <f>IF('Run 1'!C20="","",'Run 1'!C20)</f>
        <v/>
      </c>
      <c r="L17" s="38" t="str">
        <f>IF('Run 1'!C20="","",J17-J$44)</f>
        <v/>
      </c>
      <c r="M17" s="39" t="str">
        <f>IF('Run 1'!C20="","",L17*L17)</f>
        <v/>
      </c>
      <c r="N17" s="40"/>
      <c r="O17" s="32" t="str">
        <f>IF('Run 1'!C20="","",K17-$K$44)</f>
        <v/>
      </c>
      <c r="P17" s="41" t="str">
        <f>IF('Run 1'!C20="","",(K17-$K$44)^2)</f>
        <v/>
      </c>
      <c r="Q17" s="41"/>
      <c r="R17" s="41" t="str">
        <f>IF('Run 1'!C20="","",L17*O17)</f>
        <v/>
      </c>
      <c r="S17" s="41"/>
      <c r="T17" s="41"/>
      <c r="U17" s="41"/>
      <c r="V17" s="41"/>
      <c r="W17" s="41"/>
      <c r="X17" s="41"/>
      <c r="Y17" s="41"/>
    </row>
    <row r="18" spans="1:25" x14ac:dyDescent="0.25">
      <c r="A18" s="42"/>
      <c r="B18" s="43" t="str">
        <f>'Run 1'!A21</f>
        <v>B2</v>
      </c>
      <c r="C18" s="160">
        <f>'Exact copy numbers'!C4:D4</f>
        <v>0</v>
      </c>
      <c r="D18" s="118">
        <f>'Run 1'!C21</f>
        <v>0</v>
      </c>
      <c r="E18" s="117"/>
      <c r="F18" s="44"/>
      <c r="G18" s="45" t="e">
        <f t="shared" si="1"/>
        <v>#DIV/0!</v>
      </c>
      <c r="H18" s="46"/>
      <c r="I18" s="15"/>
      <c r="J18" s="36" t="str">
        <f>IF('Run 1'!C21="","",LOG(C18))</f>
        <v/>
      </c>
      <c r="K18" s="37" t="str">
        <f>IF('Run 1'!C21="","",'Run 1'!C21)</f>
        <v/>
      </c>
      <c r="L18" s="38" t="str">
        <f>IF('Run 1'!C21="","",J18-J$44)</f>
        <v/>
      </c>
      <c r="M18" s="39" t="str">
        <f>IF('Run 1'!C21="","",L18*L18)</f>
        <v/>
      </c>
      <c r="N18" s="40"/>
      <c r="O18" s="32" t="str">
        <f>IF('Run 1'!C21="","",K18-$K$44)</f>
        <v/>
      </c>
      <c r="P18" s="41" t="str">
        <f>IF('Run 1'!C21="","",(K18-$K$44)^2)</f>
        <v/>
      </c>
      <c r="Q18" s="41"/>
      <c r="R18" s="41" t="str">
        <f>IF('Run 1'!C21="","",L18*O18)</f>
        <v/>
      </c>
      <c r="S18" s="41"/>
      <c r="T18" s="41"/>
      <c r="U18" s="41"/>
      <c r="V18" s="41"/>
      <c r="W18" s="41"/>
      <c r="X18" s="41"/>
      <c r="Y18" s="41"/>
    </row>
    <row r="19" spans="1:25" x14ac:dyDescent="0.25">
      <c r="A19" s="42"/>
      <c r="B19" s="47" t="str">
        <f>'Run 1'!A22</f>
        <v>B3</v>
      </c>
      <c r="C19" s="160">
        <f>'Exact copy numbers'!C4:D4</f>
        <v>0</v>
      </c>
      <c r="D19" s="116">
        <f>'Run 1'!C22</f>
        <v>0</v>
      </c>
      <c r="E19" s="115"/>
      <c r="F19" s="49"/>
      <c r="G19" s="50" t="e">
        <f t="shared" si="1"/>
        <v>#DIV/0!</v>
      </c>
      <c r="H19" s="51"/>
      <c r="I19" s="15"/>
      <c r="J19" s="36" t="str">
        <f>IF('Run 1'!C22="","",LOG(C19))</f>
        <v/>
      </c>
      <c r="K19" s="37" t="str">
        <f>IF('Run 1'!C22="","",'Run 1'!C22)</f>
        <v/>
      </c>
      <c r="L19" s="38" t="str">
        <f>IF('Run 1'!C22="","",J19-J$44)</f>
        <v/>
      </c>
      <c r="M19" s="39" t="str">
        <f>IF('Run 1'!C22="","",L19*L19)</f>
        <v/>
      </c>
      <c r="N19" s="40"/>
      <c r="O19" s="32" t="str">
        <f>IF('Run 1'!C22="","",K19-$K$44)</f>
        <v/>
      </c>
      <c r="P19" s="41" t="str">
        <f>IF('Run 1'!C22="","",(K19-$K$44)^2)</f>
        <v/>
      </c>
      <c r="Q19" s="41"/>
      <c r="R19" s="41" t="str">
        <f>IF('Run 1'!C22="","",L19*O19)</f>
        <v/>
      </c>
      <c r="S19" s="41"/>
      <c r="T19" s="41"/>
      <c r="U19" s="41"/>
      <c r="V19" s="41"/>
      <c r="W19" s="41"/>
      <c r="X19" s="41"/>
      <c r="Y19" s="41"/>
    </row>
    <row r="20" spans="1:25" x14ac:dyDescent="0.25">
      <c r="A20" s="42"/>
      <c r="B20" s="43" t="str">
        <f>'Run 1'!A23</f>
        <v>B4</v>
      </c>
      <c r="C20" s="128">
        <f>'Exact copy numbers'!C5:D5</f>
        <v>0</v>
      </c>
      <c r="D20" s="120">
        <f>'Run 1'!C23</f>
        <v>0</v>
      </c>
      <c r="E20" s="119">
        <f>STDEVA(D20:D22)</f>
        <v>0</v>
      </c>
      <c r="F20" s="33">
        <f>AVERAGE(D20:D22)</f>
        <v>0</v>
      </c>
      <c r="G20" s="34" t="e">
        <f t="shared" si="1"/>
        <v>#DIV/0!</v>
      </c>
      <c r="H20" s="35" t="e">
        <f>AVERAGE(G20:G22)</f>
        <v>#DIV/0!</v>
      </c>
      <c r="I20" s="15"/>
      <c r="J20" s="36" t="str">
        <f>IF('Run 1'!C23="","",LOG(C20))</f>
        <v/>
      </c>
      <c r="K20" s="37" t="str">
        <f>IF('Run 1'!C23="","",'Run 1'!C23)</f>
        <v/>
      </c>
      <c r="L20" s="38" t="str">
        <f>IF('Run 1'!C23="","",J20-J$44)</f>
        <v/>
      </c>
      <c r="M20" s="39" t="str">
        <f>IF('Run 1'!C23="","",L20*L20)</f>
        <v/>
      </c>
      <c r="N20" s="40"/>
      <c r="O20" s="32" t="str">
        <f>IF('Run 1'!C23="","",K20-$K$44)</f>
        <v/>
      </c>
      <c r="P20" s="41" t="str">
        <f>IF('Run 1'!C23="","",(K20-$K$44)^2)</f>
        <v/>
      </c>
      <c r="Q20" s="41"/>
      <c r="R20" s="41" t="str">
        <f>IF('Run 1'!C23="","",L20*O20)</f>
        <v/>
      </c>
      <c r="S20" s="41"/>
      <c r="T20" s="41"/>
      <c r="U20" s="41"/>
      <c r="V20" s="41"/>
      <c r="W20" s="41"/>
      <c r="X20" s="41"/>
      <c r="Y20" s="41"/>
    </row>
    <row r="21" spans="1:25" x14ac:dyDescent="0.25">
      <c r="A21" s="42"/>
      <c r="B21" s="43" t="str">
        <f>'Run 1'!A24</f>
        <v>B5</v>
      </c>
      <c r="C21" s="143">
        <f>'Exact copy numbers'!C5:D5</f>
        <v>0</v>
      </c>
      <c r="D21" s="118">
        <f>'Run 1'!C24</f>
        <v>0</v>
      </c>
      <c r="E21" s="117"/>
      <c r="F21" s="44"/>
      <c r="G21" s="45" t="e">
        <f t="shared" si="1"/>
        <v>#DIV/0!</v>
      </c>
      <c r="H21" s="46"/>
      <c r="I21" s="15"/>
      <c r="J21" s="36" t="str">
        <f>IF('Run 1'!C24="","",LOG(C21))</f>
        <v/>
      </c>
      <c r="K21" s="37" t="str">
        <f>IF('Run 1'!C24="","",'Run 1'!C24)</f>
        <v/>
      </c>
      <c r="L21" s="38" t="str">
        <f>IF('Run 1'!C24="","",J21-J$44)</f>
        <v/>
      </c>
      <c r="M21" s="39" t="str">
        <f>IF('Run 1'!C24="","",L21*L21)</f>
        <v/>
      </c>
      <c r="N21" s="40"/>
      <c r="O21" s="32" t="str">
        <f>IF('Run 1'!C24="","",K21-$K$44)</f>
        <v/>
      </c>
      <c r="P21" s="41" t="str">
        <f>IF('Run 1'!C24="","",(K21-$K$44)^2)</f>
        <v/>
      </c>
      <c r="Q21" s="41"/>
      <c r="R21" s="41" t="str">
        <f>IF('Run 1'!C24="","",L21*O21)</f>
        <v/>
      </c>
      <c r="S21" s="41"/>
      <c r="T21" s="41"/>
      <c r="U21" s="41"/>
      <c r="V21" s="41"/>
      <c r="W21" s="41"/>
      <c r="X21" s="41"/>
      <c r="Y21" s="41"/>
    </row>
    <row r="22" spans="1:25" x14ac:dyDescent="0.25">
      <c r="A22" s="42"/>
      <c r="B22" s="47" t="str">
        <f>'Run 1'!A25</f>
        <v>B6</v>
      </c>
      <c r="C22" s="149">
        <f>'Exact copy numbers'!C5:D5</f>
        <v>0</v>
      </c>
      <c r="D22" s="116">
        <f>'Run 1'!C25</f>
        <v>0</v>
      </c>
      <c r="E22" s="115"/>
      <c r="F22" s="49"/>
      <c r="G22" s="50" t="e">
        <f t="shared" si="1"/>
        <v>#DIV/0!</v>
      </c>
      <c r="H22" s="51"/>
      <c r="I22" s="15"/>
      <c r="J22" s="36" t="str">
        <f>IF('Run 1'!C25="","",LOG(C22))</f>
        <v/>
      </c>
      <c r="K22" s="37" t="str">
        <f>IF('Run 1'!C25="","",'Run 1'!C25)</f>
        <v/>
      </c>
      <c r="L22" s="38" t="str">
        <f>IF('Run 1'!C25="","",J22-J$44)</f>
        <v/>
      </c>
      <c r="M22" s="39" t="str">
        <f>IF('Run 1'!C25="","",L22*L22)</f>
        <v/>
      </c>
      <c r="N22" s="40"/>
      <c r="O22" s="32" t="str">
        <f>IF('Run 1'!C25="","",K22-$K$44)</f>
        <v/>
      </c>
      <c r="P22" s="41" t="str">
        <f>IF('Run 1'!C25="","",(K22-$K$44)^2)</f>
        <v/>
      </c>
      <c r="Q22" s="41"/>
      <c r="R22" s="41" t="str">
        <f>IF('Run 1'!C25="","",L22*O22)</f>
        <v/>
      </c>
      <c r="S22" s="41"/>
      <c r="T22" s="41"/>
      <c r="U22" s="41"/>
      <c r="V22" s="41"/>
      <c r="W22" s="41"/>
      <c r="X22" s="41"/>
      <c r="Y22" s="41"/>
    </row>
    <row r="23" spans="1:25" x14ac:dyDescent="0.25">
      <c r="A23" s="42"/>
      <c r="B23" s="43" t="str">
        <f>'Run 1'!A26</f>
        <v>B7</v>
      </c>
      <c r="C23" s="128">
        <f>'Exact copy numbers'!C6:D6</f>
        <v>0</v>
      </c>
      <c r="D23" s="120">
        <f>'Run 1'!C26</f>
        <v>0</v>
      </c>
      <c r="E23" s="119">
        <f>STDEVA(D23:D25)</f>
        <v>0</v>
      </c>
      <c r="F23" s="33">
        <f>AVERAGE(D23:D25)</f>
        <v>0</v>
      </c>
      <c r="G23" s="34" t="e">
        <f t="shared" si="1"/>
        <v>#DIV/0!</v>
      </c>
      <c r="H23" s="35" t="e">
        <f>AVERAGE(G23:G25)</f>
        <v>#DIV/0!</v>
      </c>
      <c r="I23" s="15"/>
      <c r="J23" s="36" t="str">
        <f>IF('Run 1'!C26="","",LOG(C23))</f>
        <v/>
      </c>
      <c r="K23" s="37" t="str">
        <f>IF('Run 1'!C26="","",'Run 1'!C26)</f>
        <v/>
      </c>
      <c r="L23" s="38" t="str">
        <f>IF('Run 1'!C26="","",J23-J$44)</f>
        <v/>
      </c>
      <c r="M23" s="39" t="str">
        <f>IF('Run 1'!C26="","",L23*L23)</f>
        <v/>
      </c>
      <c r="N23" s="40"/>
      <c r="O23" s="32" t="str">
        <f>IF('Run 1'!C26="","",K23-$K$44)</f>
        <v/>
      </c>
      <c r="P23" s="41" t="str">
        <f>IF('Run 1'!C26="","",(K23-$K$44)^2)</f>
        <v/>
      </c>
      <c r="Q23" s="41"/>
      <c r="R23" s="41" t="str">
        <f>IF('Run 1'!C26="","",L23*O23)</f>
        <v/>
      </c>
      <c r="S23" s="41"/>
      <c r="T23" s="41"/>
      <c r="U23" s="41"/>
      <c r="V23" s="41"/>
      <c r="W23" s="41"/>
      <c r="X23" s="41"/>
      <c r="Y23" s="41"/>
    </row>
    <row r="24" spans="1:25" x14ac:dyDescent="0.25">
      <c r="A24" s="42"/>
      <c r="B24" s="43" t="str">
        <f>'Run 1'!A27</f>
        <v>B8</v>
      </c>
      <c r="C24" s="143">
        <f>'Exact copy numbers'!C6:D6</f>
        <v>0</v>
      </c>
      <c r="D24" s="118">
        <f>'Run 1'!C27</f>
        <v>0</v>
      </c>
      <c r="E24" s="117"/>
      <c r="F24" s="44"/>
      <c r="G24" s="45" t="e">
        <f t="shared" si="1"/>
        <v>#DIV/0!</v>
      </c>
      <c r="H24" s="46"/>
      <c r="I24" s="15"/>
      <c r="J24" s="36" t="str">
        <f>IF('Run 1'!C27="","",LOG(C24))</f>
        <v/>
      </c>
      <c r="K24" s="37" t="str">
        <f>IF('Run 1'!C27="","",'Run 1'!C27)</f>
        <v/>
      </c>
      <c r="L24" s="38" t="str">
        <f>IF('Run 1'!C27="","",J24-J$44)</f>
        <v/>
      </c>
      <c r="M24" s="39" t="str">
        <f>IF('Run 1'!C27="","",L24*L24)</f>
        <v/>
      </c>
      <c r="N24" s="40"/>
      <c r="O24" s="32" t="str">
        <f>IF('Run 1'!C27="","",K24-$K$44)</f>
        <v/>
      </c>
      <c r="P24" s="41" t="str">
        <f>IF('Run 1'!C27="","",(K24-$K$44)^2)</f>
        <v/>
      </c>
      <c r="Q24" s="41"/>
      <c r="R24" s="41" t="str">
        <f>IF('Run 1'!C27="","",L24*O24)</f>
        <v/>
      </c>
      <c r="S24" s="41"/>
      <c r="T24" s="41"/>
      <c r="U24" s="41"/>
      <c r="V24" s="41"/>
      <c r="W24" s="41"/>
      <c r="X24" s="41"/>
      <c r="Y24" s="41"/>
    </row>
    <row r="25" spans="1:25" x14ac:dyDescent="0.25">
      <c r="A25" s="42"/>
      <c r="B25" s="47" t="str">
        <f>'Run 1'!A28</f>
        <v>B9</v>
      </c>
      <c r="C25" s="149">
        <f>'Exact copy numbers'!C6:D6</f>
        <v>0</v>
      </c>
      <c r="D25" s="116">
        <f>'Run 1'!C28</f>
        <v>0</v>
      </c>
      <c r="E25" s="115"/>
      <c r="F25" s="49"/>
      <c r="G25" s="50" t="e">
        <f t="shared" si="1"/>
        <v>#DIV/0!</v>
      </c>
      <c r="H25" s="51"/>
      <c r="I25" s="15"/>
      <c r="J25" s="36" t="str">
        <f>IF('Run 1'!C28="","",LOG(C25))</f>
        <v/>
      </c>
      <c r="K25" s="37" t="str">
        <f>IF('Run 1'!C28="","",'Run 1'!C28)</f>
        <v/>
      </c>
      <c r="L25" s="38" t="str">
        <f>IF('Run 1'!C28="","",J25-J$44)</f>
        <v/>
      </c>
      <c r="M25" s="39" t="str">
        <f>IF('Run 1'!C28="","",L25*L25)</f>
        <v/>
      </c>
      <c r="N25" s="40"/>
      <c r="O25" s="32" t="str">
        <f>IF('Run 1'!C28="","",K25-$K$44)</f>
        <v/>
      </c>
      <c r="P25" s="41" t="str">
        <f>IF('Run 1'!C28="","",(K25-$K$44)^2)</f>
        <v/>
      </c>
      <c r="Q25" s="41"/>
      <c r="R25" s="41" t="str">
        <f>IF('Run 1'!C28="","",L25*O25)</f>
        <v/>
      </c>
      <c r="S25" s="41"/>
      <c r="T25" s="41"/>
      <c r="U25" s="41"/>
      <c r="V25" s="41"/>
      <c r="W25" s="41"/>
      <c r="X25" s="41"/>
      <c r="Y25" s="41"/>
    </row>
    <row r="26" spans="1:25" ht="12.75" customHeight="1" x14ac:dyDescent="0.25">
      <c r="A26" s="20">
        <v>3</v>
      </c>
      <c r="B26" s="43" t="str">
        <f>'Run 1'!A29</f>
        <v>C1</v>
      </c>
      <c r="C26" s="128">
        <f>'Exact copy numbers'!C4:D4</f>
        <v>0</v>
      </c>
      <c r="D26" s="120">
        <f>'Run 1'!C29</f>
        <v>0</v>
      </c>
      <c r="E26" s="119">
        <f>STDEVA(D26:D28)</f>
        <v>0</v>
      </c>
      <c r="F26" s="33">
        <f>AVERAGE(D26:D28)</f>
        <v>0</v>
      </c>
      <c r="G26" s="34" t="e">
        <f t="shared" si="1"/>
        <v>#DIV/0!</v>
      </c>
      <c r="H26" s="35" t="e">
        <f>AVERAGE(G26:G28)</f>
        <v>#DIV/0!</v>
      </c>
      <c r="I26" s="15"/>
      <c r="J26" s="36" t="str">
        <f>IF('Run 1'!C29="","",LOG(C26))</f>
        <v/>
      </c>
      <c r="K26" s="37" t="str">
        <f>IF('Run 1'!C29="","",'Run 1'!C29)</f>
        <v/>
      </c>
      <c r="L26" s="38" t="str">
        <f>IF('Run 1'!C29="","",J26-J$44)</f>
        <v/>
      </c>
      <c r="M26" s="39" t="str">
        <f>IF('Run 1'!C29="","",L26*L26)</f>
        <v/>
      </c>
      <c r="N26" s="40"/>
      <c r="O26" s="32" t="str">
        <f>IF('Run 1'!C29="","",K26-$K$44)</f>
        <v/>
      </c>
      <c r="P26" s="41" t="str">
        <f>IF('Run 1'!C29="","",(K26-$K$44)^2)</f>
        <v/>
      </c>
      <c r="Q26" s="41"/>
      <c r="R26" s="41" t="str">
        <f>IF('Run 1'!C29="","",L26*O26)</f>
        <v/>
      </c>
      <c r="S26" s="41"/>
      <c r="T26" s="41"/>
      <c r="U26" s="41"/>
      <c r="V26" s="41"/>
      <c r="W26" s="41"/>
      <c r="X26" s="41"/>
      <c r="Y26" s="41"/>
    </row>
    <row r="27" spans="1:25" x14ac:dyDescent="0.25">
      <c r="A27" s="42"/>
      <c r="B27" s="43" t="str">
        <f>'Run 1'!A30</f>
        <v>C2</v>
      </c>
      <c r="C27" s="143">
        <f>'Exact copy numbers'!C4:D4</f>
        <v>0</v>
      </c>
      <c r="D27" s="118">
        <f>'Run 1'!C30</f>
        <v>0</v>
      </c>
      <c r="E27" s="117"/>
      <c r="F27" s="44"/>
      <c r="G27" s="45" t="e">
        <f t="shared" si="1"/>
        <v>#DIV/0!</v>
      </c>
      <c r="H27" s="46"/>
      <c r="I27" s="15"/>
      <c r="J27" s="36" t="str">
        <f>IF('Run 1'!C30="","",LOG(C27))</f>
        <v/>
      </c>
      <c r="K27" s="37" t="str">
        <f>IF('Run 1'!C30="","",'Run 1'!C30)</f>
        <v/>
      </c>
      <c r="L27" s="38" t="str">
        <f>IF('Run 1'!C30="","",J27-J$44)</f>
        <v/>
      </c>
      <c r="M27" s="39" t="str">
        <f>IF('Run 1'!C30="","",L27*L27)</f>
        <v/>
      </c>
      <c r="N27" s="40"/>
      <c r="O27" s="32" t="str">
        <f>IF('Run 1'!C30="","",K27-$K$44)</f>
        <v/>
      </c>
      <c r="P27" s="41" t="str">
        <f>IF('Run 1'!C30="","",(K27-$K$44)^2)</f>
        <v/>
      </c>
      <c r="Q27" s="41"/>
      <c r="R27" s="41" t="str">
        <f>IF('Run 1'!C30="","",L27*O27)</f>
        <v/>
      </c>
      <c r="S27" s="41"/>
      <c r="T27" s="41"/>
      <c r="U27" s="41"/>
      <c r="V27" s="41"/>
      <c r="W27" s="41"/>
      <c r="X27" s="41"/>
      <c r="Y27" s="41"/>
    </row>
    <row r="28" spans="1:25" x14ac:dyDescent="0.25">
      <c r="A28" s="42"/>
      <c r="B28" s="47" t="str">
        <f>'Run 1'!A31</f>
        <v>C3</v>
      </c>
      <c r="C28" s="149">
        <f>'Exact copy numbers'!C4:D4</f>
        <v>0</v>
      </c>
      <c r="D28" s="116">
        <f>'Run 1'!C31</f>
        <v>0</v>
      </c>
      <c r="E28" s="115"/>
      <c r="F28" s="49"/>
      <c r="G28" s="50" t="e">
        <f t="shared" si="1"/>
        <v>#DIV/0!</v>
      </c>
      <c r="H28" s="51"/>
      <c r="I28" s="15"/>
      <c r="J28" s="36" t="str">
        <f>IF('Run 1'!C31="","",LOG(C28))</f>
        <v/>
      </c>
      <c r="K28" s="37" t="str">
        <f>IF('Run 1'!C31="","",'Run 1'!C31)</f>
        <v/>
      </c>
      <c r="L28" s="38" t="str">
        <f>IF('Run 1'!C31="","",J28-J$44)</f>
        <v/>
      </c>
      <c r="M28" s="39" t="str">
        <f>IF('Run 1'!C31="","",L28*L28)</f>
        <v/>
      </c>
      <c r="N28" s="40"/>
      <c r="O28" s="32" t="str">
        <f>IF('Run 1'!C31="","",K28-$K$44)</f>
        <v/>
      </c>
      <c r="P28" s="41" t="str">
        <f>IF('Run 1'!C31="","",(K28-$K$44)^2)</f>
        <v/>
      </c>
      <c r="Q28" s="41"/>
      <c r="R28" s="41" t="str">
        <f>IF('Run 1'!C31="","",L28*O28)</f>
        <v/>
      </c>
      <c r="S28" s="41"/>
      <c r="T28" s="41"/>
      <c r="U28" s="41"/>
      <c r="V28" s="41"/>
      <c r="W28" s="41"/>
      <c r="X28" s="41"/>
      <c r="Y28" s="41"/>
    </row>
    <row r="29" spans="1:25" x14ac:dyDescent="0.25">
      <c r="A29" s="42"/>
      <c r="B29" s="43" t="str">
        <f>'Run 1'!A32</f>
        <v>C4</v>
      </c>
      <c r="C29" s="128">
        <f>'Exact copy numbers'!C5:D5</f>
        <v>0</v>
      </c>
      <c r="D29" s="120">
        <f>'Run 1'!C32</f>
        <v>0</v>
      </c>
      <c r="E29" s="119">
        <f>STDEVA(D29:D31)</f>
        <v>0</v>
      </c>
      <c r="F29" s="33">
        <f>AVERAGE(D29:D31)</f>
        <v>0</v>
      </c>
      <c r="G29" s="34" t="e">
        <f t="shared" si="1"/>
        <v>#DIV/0!</v>
      </c>
      <c r="H29" s="35" t="e">
        <f>AVERAGE(G29:G31)</f>
        <v>#DIV/0!</v>
      </c>
      <c r="I29" s="15"/>
      <c r="J29" s="36" t="str">
        <f>IF('Run 1'!C32="","",LOG(C29))</f>
        <v/>
      </c>
      <c r="K29" s="37" t="str">
        <f>IF('Run 1'!C32="","",'Run 1'!C32)</f>
        <v/>
      </c>
      <c r="L29" s="38" t="str">
        <f>IF('Run 1'!C32="","",J29-J$44)</f>
        <v/>
      </c>
      <c r="M29" s="39" t="str">
        <f>IF('Run 1'!C32="","",L29*L29)</f>
        <v/>
      </c>
      <c r="N29" s="40"/>
      <c r="O29" s="32" t="str">
        <f>IF('Run 1'!C32="","",K29-$K$44)</f>
        <v/>
      </c>
      <c r="P29" s="41" t="str">
        <f>IF('Run 1'!C32="","",(K29-$K$44)^2)</f>
        <v/>
      </c>
      <c r="Q29" s="41"/>
      <c r="R29" s="41" t="str">
        <f>IF('Run 1'!C32="","",L29*O29)</f>
        <v/>
      </c>
      <c r="S29" s="41"/>
      <c r="T29" s="41"/>
      <c r="U29" s="41"/>
      <c r="V29" s="41"/>
      <c r="W29" s="41"/>
      <c r="X29" s="41"/>
      <c r="Y29" s="41"/>
    </row>
    <row r="30" spans="1:25" x14ac:dyDescent="0.25">
      <c r="A30" s="42"/>
      <c r="B30" s="43" t="str">
        <f>'Run 1'!A33</f>
        <v>C5</v>
      </c>
      <c r="C30" s="143">
        <f>'Exact copy numbers'!C5:D5</f>
        <v>0</v>
      </c>
      <c r="D30" s="118">
        <f>'Run 1'!C33</f>
        <v>0</v>
      </c>
      <c r="E30" s="117"/>
      <c r="F30" s="44"/>
      <c r="G30" s="45" t="e">
        <f t="shared" si="1"/>
        <v>#DIV/0!</v>
      </c>
      <c r="H30" s="46"/>
      <c r="I30" s="15"/>
      <c r="J30" s="36" t="str">
        <f>IF('Run 1'!C33="","",LOG(C30))</f>
        <v/>
      </c>
      <c r="K30" s="37" t="str">
        <f>IF('Run 1'!C33="","",'Run 1'!C33)</f>
        <v/>
      </c>
      <c r="L30" s="38" t="str">
        <f>IF('Run 1'!C33="","",J30-J$44)</f>
        <v/>
      </c>
      <c r="M30" s="39" t="str">
        <f>IF('Run 1'!C33="","",L30*L30)</f>
        <v/>
      </c>
      <c r="N30" s="40"/>
      <c r="O30" s="32" t="str">
        <f>IF('Run 1'!C33="","",K30-$K$44)</f>
        <v/>
      </c>
      <c r="P30" s="41" t="str">
        <f>IF('Run 1'!C33="","",(K30-$K$44)^2)</f>
        <v/>
      </c>
      <c r="Q30" s="41"/>
      <c r="R30" s="41" t="str">
        <f>IF('Run 1'!C33="","",L30*O30)</f>
        <v/>
      </c>
      <c r="S30" s="41"/>
      <c r="T30" s="41"/>
      <c r="U30" s="41"/>
      <c r="V30" s="41"/>
      <c r="W30" s="41"/>
      <c r="X30" s="41"/>
      <c r="Y30" s="41"/>
    </row>
    <row r="31" spans="1:25" x14ac:dyDescent="0.25">
      <c r="A31" s="42"/>
      <c r="B31" s="47" t="str">
        <f>'Run 1'!A34</f>
        <v>C6</v>
      </c>
      <c r="C31" s="149">
        <f>'Exact copy numbers'!C5:D5</f>
        <v>0</v>
      </c>
      <c r="D31" s="116">
        <f>'Run 1'!C34</f>
        <v>0</v>
      </c>
      <c r="E31" s="115"/>
      <c r="F31" s="49"/>
      <c r="G31" s="50" t="e">
        <f t="shared" si="1"/>
        <v>#DIV/0!</v>
      </c>
      <c r="H31" s="51"/>
      <c r="I31" s="15"/>
      <c r="J31" s="36" t="str">
        <f>IF('Run 1'!C34="","",LOG(C31))</f>
        <v/>
      </c>
      <c r="K31" s="37" t="str">
        <f>IF('Run 1'!C34="","",'Run 1'!C34)</f>
        <v/>
      </c>
      <c r="L31" s="38" t="str">
        <f>IF('Run 1'!C34="","",J31-J$44)</f>
        <v/>
      </c>
      <c r="M31" s="39" t="str">
        <f>IF('Run 1'!C34="","",L31*L31)</f>
        <v/>
      </c>
      <c r="N31" s="40"/>
      <c r="O31" s="32" t="str">
        <f>IF('Run 1'!C34="","",K31-$K$44)</f>
        <v/>
      </c>
      <c r="P31" s="41" t="str">
        <f>IF('Run 1'!C34="","",(K31-$K$44)^2)</f>
        <v/>
      </c>
      <c r="Q31" s="41"/>
      <c r="R31" s="41" t="str">
        <f>IF('Run 1'!C34="","",L31*O31)</f>
        <v/>
      </c>
      <c r="S31" s="41"/>
      <c r="T31" s="41"/>
      <c r="U31" s="41"/>
      <c r="V31" s="41"/>
      <c r="W31" s="41"/>
      <c r="X31" s="41"/>
      <c r="Y31" s="41"/>
    </row>
    <row r="32" spans="1:25" x14ac:dyDescent="0.25">
      <c r="A32" s="42"/>
      <c r="B32" s="43" t="str">
        <f>'Run 1'!A35</f>
        <v>C7</v>
      </c>
      <c r="C32" s="128">
        <f>'Exact copy numbers'!C6:D6</f>
        <v>0</v>
      </c>
      <c r="D32" s="120">
        <f>'Run 1'!C35</f>
        <v>0</v>
      </c>
      <c r="E32" s="119">
        <f>STDEVA(D32:D34)</f>
        <v>0</v>
      </c>
      <c r="F32" s="33">
        <f>AVERAGE(D32:D34)</f>
        <v>0</v>
      </c>
      <c r="G32" s="34" t="e">
        <f t="shared" si="1"/>
        <v>#DIV/0!</v>
      </c>
      <c r="H32" s="35" t="e">
        <f>AVERAGE(G32:G34)</f>
        <v>#DIV/0!</v>
      </c>
      <c r="I32" s="15"/>
      <c r="J32" s="36" t="str">
        <f>IF('Run 1'!C35="","",LOG(C32))</f>
        <v/>
      </c>
      <c r="K32" s="37" t="str">
        <f>IF('Run 1'!C35="","",'Run 1'!C35)</f>
        <v/>
      </c>
      <c r="L32" s="38" t="str">
        <f>IF('Run 1'!C35="","",J32-J$44)</f>
        <v/>
      </c>
      <c r="M32" s="39" t="str">
        <f>IF('Run 1'!C35="","",L32*L32)</f>
        <v/>
      </c>
      <c r="N32" s="40"/>
      <c r="O32" s="32" t="str">
        <f>IF('Run 1'!C35="","",K32-$K$44)</f>
        <v/>
      </c>
      <c r="P32" s="41" t="str">
        <f>IF('Run 1'!C35="","",(K32-$K$44)^2)</f>
        <v/>
      </c>
      <c r="Q32" s="41"/>
      <c r="R32" s="41" t="str">
        <f>IF('Run 1'!C35="","",L32*O32)</f>
        <v/>
      </c>
      <c r="S32" s="41"/>
      <c r="T32" s="41"/>
      <c r="U32" s="41"/>
      <c r="V32" s="41"/>
      <c r="W32" s="41"/>
      <c r="X32" s="41"/>
      <c r="Y32" s="41"/>
    </row>
    <row r="33" spans="1:25" x14ac:dyDescent="0.25">
      <c r="A33" s="42"/>
      <c r="B33" s="43" t="str">
        <f>'Run 1'!A36</f>
        <v>C8</v>
      </c>
      <c r="C33" s="143">
        <f>'Exact copy numbers'!C6:D6</f>
        <v>0</v>
      </c>
      <c r="D33" s="118">
        <f>'Run 1'!C36</f>
        <v>0</v>
      </c>
      <c r="E33" s="117"/>
      <c r="F33" s="44"/>
      <c r="G33" s="45" t="e">
        <f t="shared" si="1"/>
        <v>#DIV/0!</v>
      </c>
      <c r="H33" s="46"/>
      <c r="I33" s="15"/>
      <c r="J33" s="36" t="str">
        <f>IF('Run 1'!C36="","",LOG(C33))</f>
        <v/>
      </c>
      <c r="K33" s="37" t="str">
        <f>IF('Run 1'!C36="","",'Run 1'!C36)</f>
        <v/>
      </c>
      <c r="L33" s="38" t="str">
        <f>IF('Run 1'!C36="","",J33-J$44)</f>
        <v/>
      </c>
      <c r="M33" s="39" t="str">
        <f>IF('Run 1'!C36="","",L33*L33)</f>
        <v/>
      </c>
      <c r="N33" s="40"/>
      <c r="O33" s="32" t="str">
        <f>IF('Run 1'!C36="","",K33-$K$44)</f>
        <v/>
      </c>
      <c r="P33" s="41" t="str">
        <f>IF('Run 1'!C36="","",(K33-$K$44)^2)</f>
        <v/>
      </c>
      <c r="Q33" s="41"/>
      <c r="R33" s="41" t="str">
        <f>IF('Run 1'!C36="","",L33*O33)</f>
        <v/>
      </c>
      <c r="S33" s="41"/>
      <c r="T33" s="41"/>
      <c r="U33" s="41"/>
      <c r="V33" s="41"/>
      <c r="W33" s="41"/>
      <c r="X33" s="41"/>
      <c r="Y33" s="41"/>
    </row>
    <row r="34" spans="1:25" x14ac:dyDescent="0.25">
      <c r="A34" s="42"/>
      <c r="B34" s="47" t="str">
        <f>'Run 1'!A37</f>
        <v>C9</v>
      </c>
      <c r="C34" s="149">
        <f>'Exact copy numbers'!C6:D6</f>
        <v>0</v>
      </c>
      <c r="D34" s="116">
        <f>'Run 1'!C37</f>
        <v>0</v>
      </c>
      <c r="E34" s="117"/>
      <c r="F34" s="44"/>
      <c r="G34" s="45" t="e">
        <f t="shared" si="1"/>
        <v>#DIV/0!</v>
      </c>
      <c r="H34" s="46"/>
      <c r="I34" s="15"/>
      <c r="J34" s="36" t="str">
        <f>IF('Run 1'!C37="","",LOG(C34))</f>
        <v/>
      </c>
      <c r="K34" s="37" t="str">
        <f>IF('Run 1'!C37="","",'Run 1'!C37)</f>
        <v/>
      </c>
      <c r="L34" s="38" t="str">
        <f>IF('Run 1'!C37="","",J34-J$44)</f>
        <v/>
      </c>
      <c r="M34" s="39" t="str">
        <f>IF('Run 1'!C37="","",L34*L34)</f>
        <v/>
      </c>
      <c r="N34" s="40"/>
      <c r="O34" s="32" t="str">
        <f>IF('Run 1'!C37="","",K34-$K$44)</f>
        <v/>
      </c>
      <c r="P34" s="41" t="str">
        <f>IF('Run 1'!C37="","",(K34-$K$44)^2)</f>
        <v/>
      </c>
      <c r="Q34" s="41"/>
      <c r="R34" s="41" t="str">
        <f>IF('Run 1'!C37="","",L34*O34)</f>
        <v/>
      </c>
      <c r="S34" s="41"/>
      <c r="T34" s="41"/>
      <c r="U34" s="41"/>
      <c r="V34" s="41"/>
      <c r="W34" s="41"/>
      <c r="X34" s="41"/>
      <c r="Y34" s="41"/>
    </row>
    <row r="35" spans="1:25" x14ac:dyDescent="0.25">
      <c r="A35" s="20">
        <v>4</v>
      </c>
      <c r="B35" s="43" t="str">
        <f>'Run 1'!A38</f>
        <v>D1</v>
      </c>
      <c r="C35" s="128">
        <f>'Exact copy numbers'!C4:D4</f>
        <v>0</v>
      </c>
      <c r="D35" s="120">
        <f>'Run 1'!C38</f>
        <v>0</v>
      </c>
      <c r="E35" s="119">
        <f>STDEVA(D35:D37)</f>
        <v>0</v>
      </c>
      <c r="F35" s="33">
        <f>AVERAGE(D35:D37)</f>
        <v>0</v>
      </c>
      <c r="G35" s="34" t="e">
        <f t="shared" si="1"/>
        <v>#DIV/0!</v>
      </c>
      <c r="H35" s="35" t="e">
        <f>AVERAGE(G35:G37)</f>
        <v>#DIV/0!</v>
      </c>
      <c r="I35" s="15"/>
      <c r="J35" s="36" t="str">
        <f>IF('Run 1'!C38="","",LOG(C35))</f>
        <v/>
      </c>
      <c r="K35" s="37" t="str">
        <f>IF('Run 1'!C38="","",'Run 1'!C38)</f>
        <v/>
      </c>
      <c r="L35" s="38" t="str">
        <f>IF('Run 1'!C38="","",J35-J$44)</f>
        <v/>
      </c>
      <c r="M35" s="39" t="str">
        <f>IF('Run 1'!C38="","",L35*L35)</f>
        <v/>
      </c>
      <c r="N35" s="40"/>
      <c r="O35" s="32" t="str">
        <f>IF('Run 1'!C38="","",K35-$K$44)</f>
        <v/>
      </c>
      <c r="P35" s="41" t="str">
        <f>IF('Run 1'!C38="","",(K35-$K$44)^2)</f>
        <v/>
      </c>
      <c r="Q35" s="41"/>
      <c r="R35" s="41" t="str">
        <f>IF('Run 1'!C38="","",L35*O35)</f>
        <v/>
      </c>
      <c r="S35" s="41"/>
      <c r="T35" s="41"/>
      <c r="U35" s="41"/>
      <c r="V35" s="41"/>
      <c r="W35" s="41"/>
      <c r="X35" s="41"/>
      <c r="Y35" s="41"/>
    </row>
    <row r="36" spans="1:25" x14ac:dyDescent="0.25">
      <c r="A36" s="42"/>
      <c r="B36" s="43" t="str">
        <f>'Run 1'!A39</f>
        <v>D2</v>
      </c>
      <c r="C36" s="143">
        <f>'Exact copy numbers'!C4:D4</f>
        <v>0</v>
      </c>
      <c r="D36" s="118">
        <f>'Run 1'!C39</f>
        <v>0</v>
      </c>
      <c r="E36" s="117"/>
      <c r="F36" s="44"/>
      <c r="G36" s="45" t="e">
        <f t="shared" si="1"/>
        <v>#DIV/0!</v>
      </c>
      <c r="H36" s="46"/>
      <c r="I36" s="15"/>
      <c r="J36" s="36" t="str">
        <f>IF('Run 1'!C39="","",LOG(C36))</f>
        <v/>
      </c>
      <c r="K36" s="37" t="str">
        <f>IF('Run 1'!C39="","",'Run 1'!C39)</f>
        <v/>
      </c>
      <c r="L36" s="38" t="str">
        <f>IF('Run 1'!C39="","",J36-J$44)</f>
        <v/>
      </c>
      <c r="M36" s="39" t="str">
        <f>IF('Run 1'!C39="","",L36*L36)</f>
        <v/>
      </c>
      <c r="N36" s="40"/>
      <c r="O36" s="32" t="str">
        <f>IF('Run 1'!C39="","",K36-$K$44)</f>
        <v/>
      </c>
      <c r="P36" s="41" t="str">
        <f>IF('Run 1'!C39="","",(K36-$K$44)^2)</f>
        <v/>
      </c>
      <c r="Q36" s="41"/>
      <c r="R36" s="41" t="str">
        <f>IF('Run 1'!C39="","",L36*O36)</f>
        <v/>
      </c>
      <c r="S36" s="41"/>
      <c r="T36" s="41"/>
      <c r="U36" s="41"/>
      <c r="V36" s="41"/>
      <c r="W36" s="41"/>
      <c r="X36" s="41"/>
      <c r="Y36" s="41"/>
    </row>
    <row r="37" spans="1:25" x14ac:dyDescent="0.25">
      <c r="A37" s="42"/>
      <c r="B37" s="47" t="str">
        <f>'Run 1'!A40</f>
        <v>D3</v>
      </c>
      <c r="C37" s="149">
        <f>'Exact copy numbers'!C4:D4</f>
        <v>0</v>
      </c>
      <c r="D37" s="116">
        <f>'Run 1'!C40</f>
        <v>0</v>
      </c>
      <c r="E37" s="115"/>
      <c r="F37" s="49"/>
      <c r="G37" s="50" t="e">
        <f t="shared" si="1"/>
        <v>#DIV/0!</v>
      </c>
      <c r="H37" s="51"/>
      <c r="I37" s="15"/>
      <c r="J37" s="36" t="str">
        <f>IF('Run 1'!C40="","",LOG(C37))</f>
        <v/>
      </c>
      <c r="K37" s="37" t="str">
        <f>IF('Run 1'!C40="","",'Run 1'!C40)</f>
        <v/>
      </c>
      <c r="L37" s="38" t="str">
        <f>IF('Run 1'!C40="","",J37-J$44)</f>
        <v/>
      </c>
      <c r="M37" s="39" t="str">
        <f>IF('Run 1'!C40="","",L37*L37)</f>
        <v/>
      </c>
      <c r="N37" s="40"/>
      <c r="O37" s="32" t="str">
        <f>IF('Run 1'!C40="","",K37-$K$44)</f>
        <v/>
      </c>
      <c r="P37" s="41" t="str">
        <f>IF('Run 1'!C40="","",(K37-$K$44)^2)</f>
        <v/>
      </c>
      <c r="Q37" s="41"/>
      <c r="R37" s="41" t="str">
        <f>IF('Run 1'!C40="","",L37*O37)</f>
        <v/>
      </c>
      <c r="S37" s="41"/>
      <c r="T37" s="41"/>
      <c r="U37" s="41"/>
      <c r="V37" s="41"/>
      <c r="W37" s="41"/>
      <c r="X37" s="41"/>
      <c r="Y37" s="41"/>
    </row>
    <row r="38" spans="1:25" x14ac:dyDescent="0.25">
      <c r="A38" s="42"/>
      <c r="B38" s="43" t="str">
        <f>'Run 1'!A41</f>
        <v>D4</v>
      </c>
      <c r="C38" s="128">
        <f>'Exact copy numbers'!C5:D5</f>
        <v>0</v>
      </c>
      <c r="D38" s="120">
        <f>'Run 1'!C41</f>
        <v>0</v>
      </c>
      <c r="E38" s="119">
        <f>STDEVA(D38:D40)</f>
        <v>0</v>
      </c>
      <c r="F38" s="33">
        <f>AVERAGE(D38:D40)</f>
        <v>0</v>
      </c>
      <c r="G38" s="34" t="e">
        <f t="shared" si="1"/>
        <v>#DIV/0!</v>
      </c>
      <c r="H38" s="35" t="e">
        <f>AVERAGE(G38:G40)</f>
        <v>#DIV/0!</v>
      </c>
      <c r="I38" s="15"/>
      <c r="J38" s="36" t="str">
        <f>IF('Run 1'!C41="","",LOG(C38))</f>
        <v/>
      </c>
      <c r="K38" s="37" t="str">
        <f>IF('Run 1'!C41="","",'Run 1'!C41)</f>
        <v/>
      </c>
      <c r="L38" s="38" t="str">
        <f>IF('Run 1'!C41="","",J38-J$44)</f>
        <v/>
      </c>
      <c r="M38" s="39" t="str">
        <f>IF('Run 1'!C41="","",L38*L38)</f>
        <v/>
      </c>
      <c r="N38" s="40"/>
      <c r="O38" s="32" t="str">
        <f>IF('Run 1'!C41="","",K38-$K$44)</f>
        <v/>
      </c>
      <c r="P38" s="41" t="str">
        <f>IF('Run 1'!C41="","",(K38-$K$44)^2)</f>
        <v/>
      </c>
      <c r="Q38" s="41"/>
      <c r="R38" s="41" t="str">
        <f>IF('Run 1'!C41="","",L38*O38)</f>
        <v/>
      </c>
      <c r="S38" s="41"/>
      <c r="T38" s="41"/>
      <c r="U38" s="41"/>
      <c r="V38" s="41"/>
      <c r="W38" s="41"/>
      <c r="X38" s="41"/>
      <c r="Y38" s="41"/>
    </row>
    <row r="39" spans="1:25" x14ac:dyDescent="0.25">
      <c r="A39" s="42"/>
      <c r="B39" s="43" t="str">
        <f>'Run 1'!A42</f>
        <v>D5</v>
      </c>
      <c r="C39" s="143">
        <f>'Exact copy numbers'!C5:D5</f>
        <v>0</v>
      </c>
      <c r="D39" s="118">
        <f>'Run 1'!C42</f>
        <v>0</v>
      </c>
      <c r="E39" s="117"/>
      <c r="F39" s="44"/>
      <c r="G39" s="45" t="e">
        <f t="shared" si="1"/>
        <v>#DIV/0!</v>
      </c>
      <c r="H39" s="46"/>
      <c r="I39" s="15"/>
      <c r="J39" s="36" t="str">
        <f>IF('Run 1'!C42="","",LOG(C39))</f>
        <v/>
      </c>
      <c r="K39" s="37" t="str">
        <f>IF('Run 1'!C42="","",'Run 1'!C42)</f>
        <v/>
      </c>
      <c r="L39" s="38" t="str">
        <f>IF('Run 1'!C42="","",J39-J$44)</f>
        <v/>
      </c>
      <c r="M39" s="39" t="str">
        <f>IF('Run 1'!C42="","",L39*L39)</f>
        <v/>
      </c>
      <c r="N39" s="40"/>
      <c r="O39" s="32" t="str">
        <f>IF('Run 1'!C42="","",K39-$K$44)</f>
        <v/>
      </c>
      <c r="P39" s="41" t="str">
        <f>IF('Run 1'!C42="","",(K39-$K$44)^2)</f>
        <v/>
      </c>
      <c r="Q39" s="41"/>
      <c r="R39" s="41" t="str">
        <f>IF('Run 1'!C42="","",L39*O39)</f>
        <v/>
      </c>
      <c r="S39" s="41"/>
      <c r="T39" s="41"/>
      <c r="U39" s="41"/>
      <c r="V39" s="41"/>
      <c r="W39" s="41"/>
      <c r="X39" s="41"/>
      <c r="Y39" s="41"/>
    </row>
    <row r="40" spans="1:25" x14ac:dyDescent="0.25">
      <c r="A40" s="42"/>
      <c r="B40" s="47" t="str">
        <f>'Run 1'!A43</f>
        <v>D6</v>
      </c>
      <c r="C40" s="149">
        <f>'Exact copy numbers'!C5:D5</f>
        <v>0</v>
      </c>
      <c r="D40" s="116">
        <f>'Run 1'!C43</f>
        <v>0</v>
      </c>
      <c r="E40" s="115"/>
      <c r="F40" s="49"/>
      <c r="G40" s="50" t="e">
        <f t="shared" si="1"/>
        <v>#DIV/0!</v>
      </c>
      <c r="H40" s="51"/>
      <c r="I40" s="15"/>
      <c r="J40" s="36" t="str">
        <f>IF('Run 1'!C43="","",LOG(C40))</f>
        <v/>
      </c>
      <c r="K40" s="37" t="str">
        <f>IF('Run 1'!C43="","",'Run 1'!C43)</f>
        <v/>
      </c>
      <c r="L40" s="38" t="str">
        <f>IF('Run 1'!C43="","",J40-J$44)</f>
        <v/>
      </c>
      <c r="M40" s="39" t="str">
        <f>IF('Run 1'!C43="","",L40*L40)</f>
        <v/>
      </c>
      <c r="N40" s="40"/>
      <c r="O40" s="32" t="str">
        <f>IF('Run 1'!C43="","",K40-$K$44)</f>
        <v/>
      </c>
      <c r="P40" s="41" t="str">
        <f>IF('Run 1'!C43="","",(K40-$K$44)^2)</f>
        <v/>
      </c>
      <c r="Q40" s="41"/>
      <c r="R40" s="41" t="str">
        <f>IF('Run 1'!C43="","",L40*O40)</f>
        <v/>
      </c>
      <c r="S40" s="41"/>
      <c r="T40" s="41"/>
      <c r="U40" s="41"/>
      <c r="V40" s="41"/>
      <c r="W40" s="41"/>
      <c r="X40" s="41"/>
      <c r="Y40" s="41"/>
    </row>
    <row r="41" spans="1:25" x14ac:dyDescent="0.25">
      <c r="A41" s="42"/>
      <c r="B41" s="43" t="str">
        <f>'Run 1'!A44</f>
        <v>D7</v>
      </c>
      <c r="C41" s="128">
        <f>'Exact copy numbers'!C6:D6</f>
        <v>0</v>
      </c>
      <c r="D41" s="120">
        <f>'Run 1'!C44</f>
        <v>0</v>
      </c>
      <c r="E41" s="32">
        <f>STDEVA(D41:D43)</f>
        <v>0</v>
      </c>
      <c r="F41" s="33">
        <f>AVERAGE(D41:D43)</f>
        <v>0</v>
      </c>
      <c r="G41" s="34" t="e">
        <f t="shared" si="1"/>
        <v>#DIV/0!</v>
      </c>
      <c r="H41" s="35" t="e">
        <f>AVERAGE(G41:G43)</f>
        <v>#DIV/0!</v>
      </c>
      <c r="I41" s="15"/>
      <c r="J41" s="36" t="str">
        <f>IF('Run 1'!C44="","",LOG(C41))</f>
        <v/>
      </c>
      <c r="K41" s="37" t="str">
        <f>IF('Run 1'!C44="","",'Run 1'!C44)</f>
        <v/>
      </c>
      <c r="L41" s="38" t="str">
        <f>IF('Run 1'!C44="","",J41-J$44)</f>
        <v/>
      </c>
      <c r="M41" s="39" t="str">
        <f>IF('Run 1'!C44="","",L41*L41)</f>
        <v/>
      </c>
      <c r="N41" s="40"/>
      <c r="O41" s="32" t="str">
        <f>IF('Run 1'!C44="","",K41-$K$44)</f>
        <v/>
      </c>
      <c r="P41" s="41" t="str">
        <f>IF('Run 1'!C44="","",(K41-$K$44)^2)</f>
        <v/>
      </c>
      <c r="Q41" s="41"/>
      <c r="R41" s="41" t="str">
        <f>IF('Run 1'!C44="","",L41*O41)</f>
        <v/>
      </c>
      <c r="S41" s="41"/>
      <c r="T41" s="41"/>
      <c r="U41" s="41"/>
      <c r="V41" s="41"/>
      <c r="W41" s="41"/>
      <c r="X41" s="41"/>
      <c r="Y41" s="41"/>
    </row>
    <row r="42" spans="1:25" x14ac:dyDescent="0.25">
      <c r="A42" s="42"/>
      <c r="B42" s="43" t="str">
        <f>'Run 1'!A45</f>
        <v>D8</v>
      </c>
      <c r="C42" s="143">
        <f>'Exact copy numbers'!C6:D6</f>
        <v>0</v>
      </c>
      <c r="D42" s="118">
        <f>'Run 1'!C45</f>
        <v>0</v>
      </c>
      <c r="E42" s="37"/>
      <c r="F42" s="44"/>
      <c r="G42" s="45" t="e">
        <f t="shared" si="1"/>
        <v>#DIV/0!</v>
      </c>
      <c r="H42" s="46"/>
      <c r="I42" s="15"/>
      <c r="J42" s="36" t="str">
        <f>IF('Run 1'!C45="","",LOG(C42))</f>
        <v/>
      </c>
      <c r="K42" s="37" t="str">
        <f>IF('Run 1'!C45="","",'Run 1'!C45)</f>
        <v/>
      </c>
      <c r="L42" s="38" t="str">
        <f>IF('Run 1'!C45="","",J42-J$44)</f>
        <v/>
      </c>
      <c r="M42" s="39" t="str">
        <f>IF('Run 1'!C45="","",L42*L42)</f>
        <v/>
      </c>
      <c r="N42" s="40"/>
      <c r="O42" s="32" t="str">
        <f>IF('Run 1'!C45="","",K42-$K$44)</f>
        <v/>
      </c>
      <c r="P42" s="41" t="str">
        <f>IF('Run 1'!C45="","",(K42-$K$44)^2)</f>
        <v/>
      </c>
      <c r="Q42" s="41"/>
      <c r="R42" s="41" t="str">
        <f>IF('Run 1'!C45="","",L42*O42)</f>
        <v/>
      </c>
      <c r="S42" s="41"/>
      <c r="T42" s="41"/>
      <c r="U42" s="41"/>
      <c r="V42" s="41"/>
      <c r="W42" s="41"/>
      <c r="X42" s="41"/>
      <c r="Y42" s="41"/>
    </row>
    <row r="43" spans="1:25" x14ac:dyDescent="0.25">
      <c r="A43" s="208"/>
      <c r="B43" s="47" t="str">
        <f>'Run 1'!A46</f>
        <v>D9</v>
      </c>
      <c r="C43" s="149">
        <f>'Exact copy numbers'!C6:D6</f>
        <v>0</v>
      </c>
      <c r="D43" s="116">
        <f>'Run 1'!C46</f>
        <v>0</v>
      </c>
      <c r="E43" s="48"/>
      <c r="F43" s="49"/>
      <c r="G43" s="50" t="e">
        <f t="shared" si="1"/>
        <v>#DIV/0!</v>
      </c>
      <c r="H43" s="51"/>
      <c r="I43" s="15"/>
      <c r="J43" s="36" t="str">
        <f>IF('Run 1'!C46="","",LOG(C43))</f>
        <v/>
      </c>
      <c r="K43" s="37" t="str">
        <f>IF('Run 1'!C46="","",'Run 1'!C46)</f>
        <v/>
      </c>
      <c r="L43" s="38" t="str">
        <f>IF('Run 1'!C46="","",J43-J$44)</f>
        <v/>
      </c>
      <c r="M43" s="39" t="str">
        <f>IF('Run 1'!C46="","",L43*L43)</f>
        <v/>
      </c>
      <c r="N43" s="40"/>
      <c r="O43" s="32" t="str">
        <f>IF('Run 1'!C46="","",K43-$K$44)</f>
        <v/>
      </c>
      <c r="P43" s="41" t="str">
        <f>IF('Run 1'!C46="","",(K43-$K$44)^2)</f>
        <v/>
      </c>
      <c r="Q43" s="41"/>
      <c r="R43" s="41" t="str">
        <f>IF('Run 1'!C46="","",L43*O43)</f>
        <v/>
      </c>
      <c r="S43" s="41"/>
      <c r="T43" s="41"/>
      <c r="U43" s="41"/>
      <c r="V43" s="41"/>
      <c r="W43" s="41"/>
      <c r="X43" s="41"/>
      <c r="Y43" s="41"/>
    </row>
    <row r="44" spans="1:25" x14ac:dyDescent="0.25">
      <c r="A44" s="88"/>
      <c r="B44" s="88"/>
      <c r="C44" s="88"/>
      <c r="D44" s="88"/>
      <c r="E44" s="88"/>
      <c r="F44" s="88"/>
      <c r="G44" s="88"/>
      <c r="H44" s="88"/>
      <c r="I44" s="15"/>
      <c r="J44" s="99" t="e">
        <f>AVERAGE(J8:J43)</f>
        <v>#DIV/0!</v>
      </c>
      <c r="K44" s="99" t="e">
        <f>AVERAGE(K8:K43)</f>
        <v>#DIV/0!</v>
      </c>
      <c r="L44" s="100"/>
      <c r="M44" s="100"/>
      <c r="N44" s="101">
        <f>SUM(M8:M43)</f>
        <v>0</v>
      </c>
      <c r="O44" s="102"/>
      <c r="P44" s="103"/>
      <c r="Q44" s="104">
        <f>SUM(P8:P43)</f>
        <v>0</v>
      </c>
      <c r="R44" s="105"/>
      <c r="S44" s="104">
        <f>SUM(R8:R43)</f>
        <v>0</v>
      </c>
      <c r="T44" s="104">
        <f>S44^2</f>
        <v>0</v>
      </c>
      <c r="U44" s="104" t="e">
        <f>T44/Q44</f>
        <v>#DIV/0!</v>
      </c>
      <c r="V44" s="106" t="e">
        <f>N44-U44</f>
        <v>#DIV/0!</v>
      </c>
      <c r="W44" s="104" t="e">
        <f>V44/(AB103-2)</f>
        <v>#DIV/0!</v>
      </c>
      <c r="X44" s="104" t="e">
        <f>((AB103+1)/(AB103))+(((AB97-AB105)^2)/Q44)</f>
        <v>#DIV/0!</v>
      </c>
      <c r="Y44" s="107" t="e">
        <f>SQRT(W44*X44)</f>
        <v>#DIV/0!</v>
      </c>
    </row>
    <row r="45" spans="1:25" ht="39.6" x14ac:dyDescent="0.25">
      <c r="A45" s="88"/>
      <c r="B45" s="88"/>
      <c r="C45" s="88"/>
      <c r="D45" s="88"/>
      <c r="E45" s="88"/>
      <c r="F45" s="88"/>
      <c r="G45" s="88"/>
      <c r="H45" s="88"/>
      <c r="I45" s="15"/>
      <c r="J45" s="108" t="s">
        <v>131</v>
      </c>
      <c r="K45" s="109" t="s">
        <v>97</v>
      </c>
      <c r="L45" s="110" t="s">
        <v>132</v>
      </c>
      <c r="M45" s="110" t="s">
        <v>133</v>
      </c>
      <c r="N45" s="108" t="s">
        <v>134</v>
      </c>
      <c r="O45" s="111" t="s">
        <v>135</v>
      </c>
      <c r="P45" s="110" t="s">
        <v>136</v>
      </c>
      <c r="Q45" s="108" t="s">
        <v>137</v>
      </c>
      <c r="R45" s="108" t="s">
        <v>138</v>
      </c>
      <c r="S45" s="108" t="s">
        <v>139</v>
      </c>
      <c r="T45" s="108" t="s">
        <v>140</v>
      </c>
      <c r="U45" s="108" t="s">
        <v>141</v>
      </c>
      <c r="V45" s="108" t="s">
        <v>142</v>
      </c>
      <c r="W45" s="112" t="s">
        <v>143</v>
      </c>
      <c r="X45" s="113" t="s">
        <v>144</v>
      </c>
      <c r="Y45" s="114" t="s">
        <v>145</v>
      </c>
    </row>
    <row r="46" spans="1:25" x14ac:dyDescent="0.25">
      <c r="A46" s="88"/>
      <c r="B46" s="88"/>
      <c r="C46" s="88"/>
      <c r="D46" s="88"/>
      <c r="E46" s="88"/>
      <c r="F46" s="88"/>
      <c r="G46" s="88"/>
      <c r="H46" s="88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146</v>
      </c>
      <c r="X46" s="3"/>
      <c r="Y46" s="3"/>
    </row>
    <row r="47" spans="1:25" x14ac:dyDescent="0.25">
      <c r="A47" s="88"/>
      <c r="B47" s="88"/>
      <c r="C47" s="88"/>
      <c r="D47" s="88"/>
      <c r="E47" s="88"/>
      <c r="F47" s="88"/>
      <c r="G47" s="88"/>
      <c r="H47" s="88"/>
      <c r="I47" s="15"/>
    </row>
    <row r="48" spans="1:25" x14ac:dyDescent="0.25">
      <c r="A48" s="88"/>
      <c r="B48" s="88"/>
      <c r="C48" s="88"/>
      <c r="D48" s="88"/>
      <c r="E48" s="88"/>
      <c r="F48" s="88"/>
      <c r="G48" s="88"/>
      <c r="H48" s="88"/>
      <c r="I48" s="15"/>
    </row>
    <row r="49" spans="1:33" x14ac:dyDescent="0.25">
      <c r="A49" s="88"/>
      <c r="B49" s="88"/>
      <c r="C49" s="88"/>
      <c r="D49" s="88"/>
      <c r="E49" s="88"/>
      <c r="F49" s="88"/>
      <c r="G49" s="88"/>
      <c r="H49" s="88"/>
      <c r="I49" s="1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33" x14ac:dyDescent="0.25">
      <c r="A50" s="88"/>
      <c r="B50" s="88"/>
      <c r="C50" s="88"/>
      <c r="D50" s="88"/>
      <c r="E50" s="88"/>
      <c r="F50" s="88"/>
      <c r="G50" s="88"/>
      <c r="H50" s="88"/>
      <c r="I50" s="1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33" x14ac:dyDescent="0.25">
      <c r="A51" s="88"/>
      <c r="B51" s="88"/>
      <c r="C51" s="88"/>
      <c r="D51" s="88"/>
      <c r="E51" s="88"/>
      <c r="F51" s="88"/>
      <c r="G51" s="88"/>
      <c r="H51" s="88"/>
      <c r="I51" s="1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33" x14ac:dyDescent="0.25">
      <c r="A52" s="88"/>
      <c r="B52" s="88"/>
      <c r="C52" s="88"/>
      <c r="D52" s="88"/>
      <c r="E52" s="88"/>
      <c r="F52" s="88"/>
      <c r="G52" s="88"/>
      <c r="H52" s="88"/>
      <c r="I52" s="1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33" x14ac:dyDescent="0.25">
      <c r="A53" s="88"/>
      <c r="B53" s="88"/>
      <c r="C53" s="88"/>
      <c r="D53" s="88"/>
      <c r="E53" s="88"/>
      <c r="F53" s="88"/>
      <c r="G53" s="88"/>
      <c r="H53" s="88"/>
      <c r="I53" s="1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33" x14ac:dyDescent="0.25">
      <c r="A54" s="88"/>
      <c r="B54" s="88"/>
      <c r="C54" s="88"/>
      <c r="D54" s="88"/>
      <c r="E54" s="88"/>
      <c r="F54" s="88"/>
      <c r="G54" s="88"/>
      <c r="H54" s="88"/>
      <c r="I54" s="1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33" x14ac:dyDescent="0.25">
      <c r="A55" s="88"/>
      <c r="B55" s="88"/>
      <c r="C55" s="88"/>
      <c r="D55" s="88"/>
      <c r="E55" s="88"/>
      <c r="F55" s="88"/>
      <c r="G55" s="88"/>
      <c r="H55" s="88"/>
      <c r="I55" s="15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33" x14ac:dyDescent="0.25">
      <c r="A56" s="88"/>
      <c r="B56" s="88"/>
      <c r="C56" s="88"/>
      <c r="D56" s="88"/>
      <c r="E56" s="88"/>
      <c r="F56" s="88"/>
      <c r="G56" s="88"/>
      <c r="H56" s="88"/>
      <c r="I56" s="15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33" x14ac:dyDescent="0.25">
      <c r="A57" s="88"/>
      <c r="B57" s="88"/>
      <c r="C57" s="88"/>
      <c r="D57" s="88"/>
      <c r="E57" s="88"/>
      <c r="F57" s="88"/>
      <c r="G57" s="88"/>
      <c r="H57" s="88"/>
      <c r="I57" s="15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33" x14ac:dyDescent="0.25">
      <c r="A58" s="88"/>
      <c r="B58" s="88"/>
      <c r="C58" s="88"/>
      <c r="D58" s="88"/>
      <c r="E58" s="88"/>
      <c r="F58" s="88"/>
      <c r="G58" s="88"/>
      <c r="H58" s="88"/>
      <c r="I58" s="1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33" x14ac:dyDescent="0.25">
      <c r="A59" s="88"/>
      <c r="B59" s="88"/>
      <c r="C59" s="88"/>
      <c r="D59" s="88"/>
      <c r="E59" s="88"/>
      <c r="F59" s="88"/>
      <c r="G59" s="88"/>
      <c r="H59" s="88"/>
      <c r="I59" s="15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33" x14ac:dyDescent="0.25">
      <c r="A60" s="88"/>
      <c r="B60" s="88"/>
      <c r="C60" s="88"/>
      <c r="D60" s="88"/>
      <c r="E60" s="88"/>
      <c r="F60" s="88"/>
      <c r="G60" s="88"/>
      <c r="H60" s="88"/>
      <c r="I60" s="1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33" x14ac:dyDescent="0.25">
      <c r="A61" s="88"/>
      <c r="B61" s="88"/>
      <c r="C61" s="88"/>
      <c r="D61" s="88"/>
      <c r="E61" s="88"/>
      <c r="F61" s="88"/>
      <c r="G61" s="88"/>
      <c r="H61" s="88"/>
      <c r="I61" s="1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33" x14ac:dyDescent="0.25">
      <c r="A62" s="88"/>
      <c r="B62" s="88"/>
      <c r="C62" s="88"/>
      <c r="D62" s="88"/>
      <c r="E62" s="88"/>
      <c r="F62" s="88"/>
      <c r="G62" s="88"/>
      <c r="H62" s="88"/>
      <c r="I62" s="1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33" x14ac:dyDescent="0.25">
      <c r="A63" s="88"/>
      <c r="B63" s="88"/>
      <c r="C63" s="88"/>
      <c r="D63" s="88"/>
      <c r="E63" s="88"/>
      <c r="F63" s="88"/>
      <c r="G63" s="88"/>
      <c r="H63" s="88"/>
      <c r="I63" s="1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:33" ht="17.399999999999999" x14ac:dyDescent="0.3">
      <c r="A64" s="88"/>
      <c r="B64" s="88"/>
      <c r="C64" s="88"/>
      <c r="D64" s="88"/>
      <c r="E64" s="88"/>
      <c r="F64" s="88"/>
      <c r="G64" s="88"/>
      <c r="H64" s="88"/>
      <c r="I64" s="15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3"/>
      <c r="AA64" s="1" t="s">
        <v>80</v>
      </c>
      <c r="AB64" s="2"/>
      <c r="AC64" s="2"/>
      <c r="AD64" s="2"/>
      <c r="AE64" s="2"/>
      <c r="AF64" s="2"/>
      <c r="AG64" s="2"/>
    </row>
    <row r="65" spans="1:46" x14ac:dyDescent="0.25">
      <c r="A65" s="88"/>
      <c r="B65" s="88"/>
      <c r="C65" s="88"/>
      <c r="D65" s="88"/>
      <c r="E65" s="88"/>
      <c r="F65" s="88"/>
      <c r="G65" s="88"/>
      <c r="H65" s="88"/>
      <c r="I65" s="15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46" x14ac:dyDescent="0.25">
      <c r="A66" s="88"/>
      <c r="B66" s="88"/>
      <c r="C66" s="88"/>
      <c r="D66" s="88"/>
      <c r="E66" s="88"/>
      <c r="F66" s="88"/>
      <c r="G66" s="88"/>
      <c r="H66" s="88"/>
      <c r="I66" s="15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46" x14ac:dyDescent="0.25">
      <c r="A67" s="88"/>
      <c r="B67" s="88"/>
      <c r="C67" s="88"/>
      <c r="D67" s="88"/>
      <c r="E67" s="88"/>
      <c r="F67" s="88"/>
      <c r="G67" s="88"/>
      <c r="H67" s="88"/>
      <c r="I67" s="1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T67" s="55"/>
    </row>
    <row r="68" spans="1:46" x14ac:dyDescent="0.25">
      <c r="A68" s="88"/>
      <c r="B68" s="88"/>
      <c r="C68" s="88"/>
      <c r="D68" s="88"/>
      <c r="E68" s="88"/>
      <c r="F68" s="88"/>
      <c r="G68" s="88"/>
      <c r="H68" s="88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T68" s="55"/>
    </row>
    <row r="69" spans="1:46" x14ac:dyDescent="0.25">
      <c r="A69" s="88"/>
      <c r="B69" s="88"/>
      <c r="C69" s="88"/>
      <c r="D69" s="88"/>
      <c r="E69" s="88"/>
      <c r="F69" s="88"/>
      <c r="G69" s="88"/>
      <c r="H69" s="88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T69" s="55"/>
    </row>
    <row r="70" spans="1:46" x14ac:dyDescent="0.25">
      <c r="A70" s="88"/>
      <c r="B70" s="88"/>
      <c r="C70" s="88"/>
      <c r="D70" s="88"/>
      <c r="E70" s="88"/>
      <c r="F70" s="88"/>
      <c r="G70" s="88"/>
      <c r="H70" s="88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T70" s="55"/>
    </row>
    <row r="71" spans="1:46" x14ac:dyDescent="0.25">
      <c r="A71" s="88"/>
      <c r="B71" s="88"/>
      <c r="C71" s="88"/>
      <c r="D71" s="88"/>
      <c r="E71" s="88"/>
      <c r="F71" s="88"/>
      <c r="G71" s="88"/>
      <c r="H71" s="88"/>
      <c r="Z71" s="54"/>
      <c r="AT71" s="55"/>
    </row>
    <row r="72" spans="1:46" x14ac:dyDescent="0.25">
      <c r="A72" s="88"/>
      <c r="B72" s="88"/>
      <c r="C72" s="88"/>
      <c r="D72" s="88"/>
      <c r="E72" s="88"/>
      <c r="F72" s="88"/>
      <c r="G72" s="88"/>
      <c r="H72" s="88"/>
      <c r="Z72" s="54"/>
      <c r="AT72" s="55"/>
    </row>
    <row r="73" spans="1:46" x14ac:dyDescent="0.25">
      <c r="A73" s="88"/>
      <c r="B73" s="88"/>
      <c r="C73" s="88"/>
      <c r="D73" s="88"/>
      <c r="E73" s="88"/>
      <c r="F73" s="88"/>
      <c r="G73" s="88"/>
      <c r="H73" s="88"/>
      <c r="Z73" s="54"/>
      <c r="AT73" s="55"/>
    </row>
    <row r="74" spans="1:46" x14ac:dyDescent="0.25">
      <c r="A74" s="88"/>
      <c r="B74" s="88"/>
      <c r="C74" s="88"/>
      <c r="D74" s="88"/>
      <c r="E74" s="88"/>
      <c r="F74" s="88"/>
      <c r="G74" s="88"/>
      <c r="H74" s="88"/>
      <c r="Z74" s="54"/>
      <c r="AT74" s="55"/>
    </row>
    <row r="75" spans="1:46" x14ac:dyDescent="0.25">
      <c r="A75" s="88"/>
      <c r="B75" s="88"/>
      <c r="C75" s="88"/>
      <c r="D75" s="88"/>
      <c r="E75" s="88"/>
      <c r="F75" s="88"/>
      <c r="G75" s="88"/>
      <c r="H75" s="88"/>
      <c r="Z75" s="54"/>
      <c r="AT75" s="55"/>
    </row>
    <row r="76" spans="1:46" x14ac:dyDescent="0.25">
      <c r="A76" s="88"/>
      <c r="B76" s="88"/>
      <c r="C76" s="88"/>
      <c r="D76" s="88"/>
      <c r="E76" s="88"/>
      <c r="F76" s="88"/>
      <c r="G76" s="88"/>
      <c r="H76" s="88"/>
      <c r="Z76" s="54"/>
      <c r="AT76" s="55"/>
    </row>
    <row r="77" spans="1:46" x14ac:dyDescent="0.25">
      <c r="A77" s="88"/>
      <c r="B77" s="88"/>
      <c r="C77" s="88"/>
      <c r="D77" s="88"/>
      <c r="E77" s="88"/>
      <c r="F77" s="88"/>
      <c r="G77" s="88"/>
      <c r="H77" s="88"/>
      <c r="Z77" s="54"/>
      <c r="AT77" s="55"/>
    </row>
    <row r="78" spans="1:46" x14ac:dyDescent="0.25">
      <c r="A78" s="88"/>
      <c r="B78" s="88"/>
      <c r="C78" s="88"/>
      <c r="D78" s="88"/>
      <c r="E78" s="88"/>
      <c r="F78" s="88"/>
      <c r="G78" s="88"/>
      <c r="H78" s="88"/>
      <c r="Z78" s="54"/>
    </row>
    <row r="79" spans="1:46" x14ac:dyDescent="0.25">
      <c r="A79" s="88"/>
      <c r="B79" s="88"/>
      <c r="C79" s="88"/>
      <c r="D79" s="88"/>
      <c r="E79" s="88"/>
      <c r="F79" s="88"/>
      <c r="G79" s="88"/>
      <c r="H79" s="88"/>
      <c r="Z79" s="54"/>
    </row>
    <row r="80" spans="1:46" x14ac:dyDescent="0.25">
      <c r="A80" s="88"/>
      <c r="B80" s="88"/>
      <c r="C80" s="88"/>
      <c r="D80" s="88"/>
      <c r="E80" s="88"/>
      <c r="F80" s="88"/>
      <c r="G80" s="88"/>
      <c r="H80" s="88"/>
      <c r="Z80" s="54"/>
    </row>
    <row r="81" spans="1:36" x14ac:dyDescent="0.25">
      <c r="A81" s="88"/>
      <c r="B81" s="88"/>
      <c r="C81" s="88"/>
      <c r="D81" s="88"/>
      <c r="E81" s="88"/>
      <c r="F81" s="88"/>
      <c r="G81" s="88"/>
      <c r="H81" s="88"/>
      <c r="Z81" s="54"/>
    </row>
    <row r="82" spans="1:36" x14ac:dyDescent="0.25">
      <c r="A82" s="88"/>
      <c r="B82" s="88"/>
      <c r="C82" s="88"/>
      <c r="D82" s="88"/>
      <c r="E82" s="88"/>
      <c r="F82" s="88"/>
      <c r="G82" s="88"/>
      <c r="H82" s="88"/>
      <c r="Z82" s="54"/>
    </row>
    <row r="83" spans="1:36" x14ac:dyDescent="0.25">
      <c r="A83" s="88"/>
      <c r="B83" s="88"/>
      <c r="C83" s="88"/>
      <c r="D83" s="88"/>
      <c r="E83" s="88"/>
      <c r="F83" s="88"/>
      <c r="G83" s="88"/>
      <c r="H83" s="88"/>
      <c r="Z83" s="54"/>
    </row>
    <row r="84" spans="1:36" x14ac:dyDescent="0.25">
      <c r="A84" s="88"/>
      <c r="B84" s="88"/>
      <c r="C84" s="88"/>
      <c r="D84" s="88"/>
      <c r="E84" s="88"/>
      <c r="F84" s="88"/>
      <c r="G84" s="88"/>
      <c r="H84" s="88"/>
      <c r="Z84" s="54"/>
    </row>
    <row r="85" spans="1:36" x14ac:dyDescent="0.25">
      <c r="A85" s="88"/>
      <c r="B85" s="88"/>
      <c r="C85" s="88"/>
      <c r="D85" s="88"/>
      <c r="E85" s="88"/>
      <c r="F85" s="88"/>
      <c r="G85" s="88"/>
      <c r="H85" s="88"/>
      <c r="Z85" s="54"/>
    </row>
    <row r="86" spans="1:36" x14ac:dyDescent="0.25">
      <c r="A86" s="88"/>
      <c r="B86" s="88"/>
      <c r="C86" s="88"/>
      <c r="D86" s="88"/>
      <c r="E86" s="88"/>
      <c r="F86" s="88"/>
      <c r="G86" s="88"/>
      <c r="H86" s="88"/>
      <c r="Z86" s="54"/>
    </row>
    <row r="87" spans="1:36" x14ac:dyDescent="0.25">
      <c r="A87" s="88"/>
      <c r="B87" s="88"/>
      <c r="C87" s="88"/>
      <c r="D87" s="88"/>
      <c r="E87" s="88"/>
      <c r="F87" s="88"/>
      <c r="G87" s="88"/>
      <c r="H87" s="88"/>
      <c r="Z87" s="54"/>
    </row>
    <row r="88" spans="1:36" x14ac:dyDescent="0.25">
      <c r="A88" s="88"/>
      <c r="B88" s="88"/>
      <c r="C88" s="88"/>
      <c r="D88" s="88"/>
      <c r="E88" s="88"/>
      <c r="F88" s="88"/>
      <c r="G88" s="88"/>
      <c r="H88" s="88"/>
      <c r="Z88" s="54"/>
    </row>
    <row r="89" spans="1:36" x14ac:dyDescent="0.25">
      <c r="A89" s="88"/>
      <c r="B89" s="88"/>
      <c r="C89" s="88"/>
      <c r="D89" s="88"/>
      <c r="E89" s="88"/>
      <c r="F89" s="88"/>
      <c r="G89" s="88"/>
      <c r="H89" s="88"/>
    </row>
    <row r="90" spans="1:36" ht="15.6" x14ac:dyDescent="0.3">
      <c r="A90" s="88"/>
      <c r="B90" s="88"/>
      <c r="C90" s="88"/>
      <c r="D90" s="88"/>
      <c r="E90" s="88"/>
      <c r="F90" s="88"/>
      <c r="G90" s="88"/>
      <c r="H90" s="88"/>
      <c r="AA90" s="56" t="s">
        <v>81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88"/>
      <c r="B91" s="88"/>
      <c r="C91" s="88"/>
      <c r="D91" s="88"/>
      <c r="E91" s="88"/>
      <c r="F91" s="88"/>
      <c r="G91" s="88"/>
      <c r="H91" s="88"/>
    </row>
    <row r="92" spans="1:36" x14ac:dyDescent="0.25">
      <c r="A92" s="88"/>
      <c r="B92" s="88"/>
      <c r="C92" s="88"/>
      <c r="D92" s="88"/>
      <c r="E92" s="88"/>
      <c r="F92" s="88"/>
      <c r="G92" s="88"/>
      <c r="H92" s="88"/>
      <c r="AA92" s="57" t="s">
        <v>82</v>
      </c>
      <c r="AB92" s="58" t="s">
        <v>83</v>
      </c>
      <c r="AC92" s="58" t="s">
        <v>84</v>
      </c>
      <c r="AD92" s="59" t="s">
        <v>85</v>
      </c>
      <c r="AF92" s="60" t="s">
        <v>86</v>
      </c>
      <c r="AG92" s="61"/>
      <c r="AH92" s="61"/>
      <c r="AI92" s="61"/>
      <c r="AJ92" s="62"/>
    </row>
    <row r="93" spans="1:36" ht="17.399999999999999" x14ac:dyDescent="0.3">
      <c r="A93" s="88"/>
      <c r="B93" s="88"/>
      <c r="C93" s="88"/>
      <c r="D93" s="88"/>
      <c r="E93" s="88"/>
      <c r="F93" s="88"/>
      <c r="G93" s="88"/>
      <c r="H93" s="88"/>
      <c r="AA93" s="63" t="s">
        <v>87</v>
      </c>
      <c r="AB93" s="20">
        <v>0.05</v>
      </c>
      <c r="AC93" s="64">
        <v>0.05</v>
      </c>
      <c r="AD93" s="65" t="s">
        <v>87</v>
      </c>
      <c r="AF93" s="66" t="s">
        <v>88</v>
      </c>
      <c r="AG93" s="53"/>
      <c r="AH93" s="53"/>
      <c r="AI93" s="53"/>
      <c r="AJ93" s="67"/>
    </row>
    <row r="94" spans="1:36" ht="21" x14ac:dyDescent="0.45">
      <c r="A94" s="88"/>
      <c r="B94" s="88"/>
      <c r="C94" s="88"/>
      <c r="D94" s="88"/>
      <c r="E94" s="88"/>
      <c r="F94" s="88"/>
      <c r="G94" s="88"/>
      <c r="H94" s="88"/>
      <c r="AA94" s="68" t="s">
        <v>89</v>
      </c>
      <c r="AB94" s="42">
        <f>TINV(AB93,AB103-2)</f>
        <v>2.0322445093177191</v>
      </c>
      <c r="AC94" s="69">
        <f>TINV(AC93,AC103-2)</f>
        <v>2.0322445093177191</v>
      </c>
      <c r="AD94" s="70" t="s">
        <v>90</v>
      </c>
      <c r="AF94" s="66" t="s">
        <v>91</v>
      </c>
      <c r="AG94" s="53"/>
      <c r="AH94" s="53" t="s">
        <v>92</v>
      </c>
      <c r="AI94" s="53"/>
      <c r="AJ94" s="67" t="s">
        <v>93</v>
      </c>
    </row>
    <row r="95" spans="1:36" ht="17.399999999999999" x14ac:dyDescent="0.3">
      <c r="A95" s="88"/>
      <c r="B95" s="88"/>
      <c r="C95" s="88"/>
      <c r="D95" s="88"/>
      <c r="E95" s="88"/>
      <c r="F95" s="88"/>
      <c r="G95" s="88"/>
      <c r="H95" s="88"/>
      <c r="AA95" s="71"/>
      <c r="AB95" s="42"/>
      <c r="AC95" s="69"/>
      <c r="AD95" s="70"/>
      <c r="AF95" s="66"/>
      <c r="AG95" s="53"/>
      <c r="AH95" s="53"/>
      <c r="AI95" s="53"/>
      <c r="AJ95" s="67"/>
    </row>
    <row r="96" spans="1:36" ht="19.8" x14ac:dyDescent="0.4">
      <c r="A96" s="88"/>
      <c r="B96" s="88"/>
      <c r="C96" s="88"/>
      <c r="D96" s="88"/>
      <c r="E96" s="88"/>
      <c r="F96" s="88"/>
      <c r="G96" s="88"/>
      <c r="H96" s="88"/>
      <c r="AA96" s="68" t="s">
        <v>94</v>
      </c>
      <c r="AB96" s="42" t="e">
        <f>-M5/K5</f>
        <v>#DIV/0!</v>
      </c>
      <c r="AC96" s="69" t="e">
        <f>-M5/K5</f>
        <v>#DIV/0!</v>
      </c>
      <c r="AD96" s="70" t="s">
        <v>95</v>
      </c>
      <c r="AF96" s="66" t="s">
        <v>96</v>
      </c>
      <c r="AG96" s="53"/>
      <c r="AH96" s="53"/>
      <c r="AI96" s="53"/>
      <c r="AJ96" s="67"/>
    </row>
    <row r="97" spans="1:37" ht="21" x14ac:dyDescent="0.4">
      <c r="A97" s="88"/>
      <c r="B97" s="88"/>
      <c r="C97" s="88"/>
      <c r="D97" s="88"/>
      <c r="E97" s="88"/>
      <c r="F97" s="88"/>
      <c r="G97" s="88"/>
      <c r="H97" s="88"/>
      <c r="AA97" s="68" t="s">
        <v>97</v>
      </c>
      <c r="AB97" s="72" t="e">
        <f>K44</f>
        <v>#DIV/0!</v>
      </c>
      <c r="AC97" s="73" t="e">
        <f>K44</f>
        <v>#DIV/0!</v>
      </c>
      <c r="AD97" s="70" t="s">
        <v>98</v>
      </c>
      <c r="AF97" s="66" t="s">
        <v>99</v>
      </c>
      <c r="AG97" s="53"/>
      <c r="AH97" s="53"/>
      <c r="AI97" s="53"/>
      <c r="AJ97" s="67"/>
    </row>
    <row r="98" spans="1:37" ht="18" x14ac:dyDescent="0.35">
      <c r="A98" s="88"/>
      <c r="B98" s="88"/>
      <c r="C98" s="88"/>
      <c r="D98" s="88"/>
      <c r="E98" s="88"/>
      <c r="F98" s="88"/>
      <c r="G98" s="88"/>
      <c r="H98" s="88"/>
      <c r="AA98" s="74" t="s">
        <v>100</v>
      </c>
      <c r="AB98" s="42" t="e">
        <f>(AB100*AB100)/(AB101*AB101*Q44)</f>
        <v>#DIV/0!</v>
      </c>
      <c r="AC98" s="69">
        <v>0</v>
      </c>
      <c r="AD98" s="70" t="s">
        <v>100</v>
      </c>
      <c r="AF98" s="66" t="s">
        <v>101</v>
      </c>
      <c r="AG98" s="53"/>
      <c r="AH98" s="53"/>
      <c r="AI98" s="53"/>
      <c r="AJ98" s="67"/>
    </row>
    <row r="99" spans="1:37" ht="21" x14ac:dyDescent="0.4">
      <c r="A99" s="88"/>
      <c r="B99" s="88"/>
      <c r="C99" s="88"/>
      <c r="D99" s="88"/>
      <c r="E99" s="88"/>
      <c r="F99" s="88"/>
      <c r="G99" s="88"/>
      <c r="H99" s="88"/>
      <c r="AA99" s="68" t="s">
        <v>102</v>
      </c>
      <c r="AB99" s="42" t="e">
        <f>SQRT(W44)</f>
        <v>#DIV/0!</v>
      </c>
      <c r="AC99" s="69" t="e">
        <f>SQRT(W44)</f>
        <v>#DIV/0!</v>
      </c>
      <c r="AD99" s="70" t="s">
        <v>103</v>
      </c>
      <c r="AF99" s="66" t="s">
        <v>104</v>
      </c>
      <c r="AG99" s="53"/>
      <c r="AH99" s="53" t="s">
        <v>105</v>
      </c>
      <c r="AI99" s="53"/>
      <c r="AJ99" s="67"/>
    </row>
    <row r="100" spans="1:37" ht="21" x14ac:dyDescent="0.45">
      <c r="A100" s="88"/>
      <c r="B100" s="88"/>
      <c r="C100" s="88"/>
      <c r="D100" s="88"/>
      <c r="E100" s="88"/>
      <c r="F100" s="88"/>
      <c r="G100" s="88"/>
      <c r="H100" s="88"/>
      <c r="AA100" s="68" t="s">
        <v>106</v>
      </c>
      <c r="AB100" s="42" t="e">
        <f>AB94*AB99</f>
        <v>#DIV/0!</v>
      </c>
      <c r="AC100" s="69" t="e">
        <f>AB94*AC99</f>
        <v>#DIV/0!</v>
      </c>
      <c r="AD100" s="70" t="s">
        <v>107</v>
      </c>
      <c r="AF100" s="66" t="s">
        <v>108</v>
      </c>
      <c r="AG100" s="53"/>
      <c r="AH100" s="53"/>
      <c r="AI100" s="53"/>
      <c r="AJ100" s="67"/>
    </row>
    <row r="101" spans="1:37" ht="19.8" x14ac:dyDescent="0.4">
      <c r="A101" s="88"/>
      <c r="B101" s="88"/>
      <c r="C101" s="88"/>
      <c r="D101" s="88"/>
      <c r="E101" s="88"/>
      <c r="F101" s="88"/>
      <c r="G101" s="88"/>
      <c r="H101" s="88"/>
      <c r="AA101" s="68" t="s">
        <v>109</v>
      </c>
      <c r="AB101" s="42" t="e">
        <f>K5</f>
        <v>#DIV/0!</v>
      </c>
      <c r="AC101" s="69" t="e">
        <f>K5</f>
        <v>#DIV/0!</v>
      </c>
      <c r="AD101" s="70" t="s">
        <v>110</v>
      </c>
      <c r="AF101" s="66" t="s">
        <v>111</v>
      </c>
      <c r="AG101" s="53"/>
      <c r="AH101" s="53"/>
      <c r="AI101" s="53"/>
      <c r="AJ101" s="67"/>
    </row>
    <row r="102" spans="1:37" ht="19.8" x14ac:dyDescent="0.4">
      <c r="A102" s="88"/>
      <c r="B102" s="88"/>
      <c r="C102" s="88"/>
      <c r="D102" s="88"/>
      <c r="E102" s="88"/>
      <c r="F102" s="88"/>
      <c r="G102" s="88"/>
      <c r="H102" s="88"/>
      <c r="AA102" s="75" t="s">
        <v>112</v>
      </c>
      <c r="AB102" s="42">
        <f>Q44</f>
        <v>0</v>
      </c>
      <c r="AC102" s="69">
        <f>Q44</f>
        <v>0</v>
      </c>
      <c r="AD102" s="70" t="s">
        <v>113</v>
      </c>
      <c r="AF102" s="66" t="s">
        <v>114</v>
      </c>
      <c r="AG102" s="53"/>
      <c r="AH102" s="53"/>
      <c r="AI102" s="53"/>
      <c r="AJ102" s="67"/>
    </row>
    <row r="103" spans="1:37" ht="17.399999999999999" x14ac:dyDescent="0.3">
      <c r="A103" s="88"/>
      <c r="B103" s="88"/>
      <c r="C103" s="88"/>
      <c r="D103" s="88"/>
      <c r="E103" s="88"/>
      <c r="F103" s="88"/>
      <c r="G103" s="88"/>
      <c r="H103" s="88"/>
      <c r="AA103" s="68" t="s">
        <v>115</v>
      </c>
      <c r="AB103" s="52">
        <f>COUNT($D$8:$D$43)</f>
        <v>36</v>
      </c>
      <c r="AC103" s="52">
        <f>COUNT($D$8:$D$43)</f>
        <v>36</v>
      </c>
      <c r="AD103" s="70" t="s">
        <v>115</v>
      </c>
      <c r="AF103" s="66" t="s">
        <v>115</v>
      </c>
      <c r="AG103" s="53"/>
      <c r="AH103" s="53"/>
      <c r="AI103" s="53"/>
      <c r="AJ103" s="67"/>
    </row>
    <row r="104" spans="1:37" x14ac:dyDescent="0.25">
      <c r="A104" s="88"/>
      <c r="B104" s="88"/>
      <c r="C104" s="88"/>
      <c r="D104" s="88"/>
      <c r="E104" s="88"/>
      <c r="F104" s="88"/>
      <c r="G104" s="88"/>
      <c r="H104" s="88"/>
      <c r="AA104" s="76"/>
      <c r="AB104" s="77" t="s">
        <v>83</v>
      </c>
      <c r="AC104" s="78" t="s">
        <v>84</v>
      </c>
      <c r="AF104" s="66"/>
      <c r="AG104" s="53"/>
      <c r="AH104" s="53"/>
      <c r="AI104" s="53"/>
      <c r="AJ104" s="67"/>
    </row>
    <row r="105" spans="1:37" ht="20.399999999999999" thickBot="1" x14ac:dyDescent="0.45">
      <c r="A105" s="88"/>
      <c r="B105" s="88"/>
      <c r="C105" s="88"/>
      <c r="D105" s="88"/>
      <c r="E105" s="88"/>
      <c r="F105" s="88"/>
      <c r="G105" s="88"/>
      <c r="H105" s="88"/>
      <c r="AA105" s="79" t="s">
        <v>116</v>
      </c>
      <c r="AB105" s="80" t="e">
        <f>AB96+(((AB96-AB97)*AB98)-(AB100/AB101)*((((AB96-AB97)^2)/AB102)+((AB103+1)*(1-AB98)/AB103))^0.5)/(1-AB98)</f>
        <v>#DIV/0!</v>
      </c>
      <c r="AC105" s="81" t="e">
        <f>AC96+(((AC96-AC97)*AC98)-(AC100/AC101)*((((AC96-AC97)^2)/AC102)+((AC103+1)*(1-AC98)/AC103))^0.5)/(1-AC98)</f>
        <v>#DIV/0!</v>
      </c>
      <c r="AD105" s="82" t="s">
        <v>117</v>
      </c>
      <c r="AF105" s="83" t="s">
        <v>118</v>
      </c>
      <c r="AG105" s="84"/>
      <c r="AH105" s="84"/>
      <c r="AI105" s="84"/>
      <c r="AJ105" s="85"/>
    </row>
    <row r="106" spans="1:37" ht="17.399999999999999" x14ac:dyDescent="0.3">
      <c r="A106" s="88"/>
      <c r="B106" s="88"/>
      <c r="C106" s="88"/>
      <c r="D106" s="88"/>
      <c r="E106" s="88"/>
      <c r="F106" s="88"/>
      <c r="G106" s="88"/>
      <c r="H106" s="88"/>
      <c r="AA106" s="86"/>
      <c r="AB106" s="87"/>
      <c r="AC106" s="88"/>
      <c r="AD106" s="86"/>
      <c r="AE106" s="3"/>
      <c r="AF106" s="3"/>
    </row>
    <row r="107" spans="1:37" ht="14.4" x14ac:dyDescent="0.3">
      <c r="A107" s="88"/>
      <c r="B107" s="88"/>
      <c r="C107" s="88"/>
      <c r="D107" s="88"/>
      <c r="E107" s="88"/>
      <c r="F107" s="88"/>
      <c r="G107" s="88"/>
      <c r="H107" s="88"/>
      <c r="AA107" s="89" t="s">
        <v>119</v>
      </c>
      <c r="AB107" s="89" t="s">
        <v>120</v>
      </c>
    </row>
    <row r="108" spans="1:37" x14ac:dyDescent="0.25">
      <c r="A108" s="88"/>
      <c r="B108" s="88"/>
      <c r="C108" s="88"/>
      <c r="D108" s="88"/>
      <c r="E108" s="88"/>
      <c r="F108" s="88"/>
      <c r="G108" s="88"/>
      <c r="H108" s="88"/>
      <c r="AB108" s="4" t="s">
        <v>121</v>
      </c>
    </row>
    <row r="109" spans="1:37" ht="14.4" x14ac:dyDescent="0.3">
      <c r="A109" s="88"/>
      <c r="B109" s="88"/>
      <c r="C109" s="88"/>
      <c r="D109" s="88"/>
      <c r="E109" s="88"/>
      <c r="F109" s="88"/>
      <c r="G109" s="88"/>
      <c r="H109" s="88"/>
      <c r="AB109" s="89" t="s">
        <v>122</v>
      </c>
    </row>
    <row r="110" spans="1:37" x14ac:dyDescent="0.25">
      <c r="A110" s="88"/>
      <c r="B110" s="88"/>
      <c r="C110" s="88"/>
      <c r="D110" s="88"/>
      <c r="E110" s="88"/>
      <c r="F110" s="88"/>
      <c r="G110" s="88"/>
      <c r="H110" s="88"/>
    </row>
    <row r="111" spans="1:37" ht="15.6" x14ac:dyDescent="0.3">
      <c r="A111" s="88"/>
      <c r="B111" s="88"/>
      <c r="C111" s="88"/>
      <c r="D111" s="88"/>
      <c r="E111" s="88"/>
      <c r="F111" s="88"/>
      <c r="G111" s="88"/>
      <c r="H111" s="88"/>
      <c r="AA111" s="56" t="s">
        <v>123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88"/>
      <c r="B112" s="88"/>
      <c r="C112" s="88"/>
      <c r="D112" s="88"/>
      <c r="E112" s="88"/>
      <c r="F112" s="88"/>
      <c r="G112" s="88"/>
      <c r="H112" s="88"/>
      <c r="AB112" s="89"/>
    </row>
    <row r="113" spans="1:33" ht="18.600000000000001" thickBot="1" x14ac:dyDescent="0.45">
      <c r="A113" s="88"/>
      <c r="B113" s="88"/>
      <c r="C113" s="88"/>
      <c r="D113" s="88"/>
      <c r="E113" s="88"/>
      <c r="F113" s="88"/>
      <c r="G113" s="88"/>
      <c r="H113" s="88"/>
      <c r="AA113" s="90" t="s">
        <v>124</v>
      </c>
      <c r="AB113" s="91"/>
      <c r="AC113" s="92"/>
      <c r="AD113" s="93" t="e">
        <f>AB105</f>
        <v>#DIV/0!</v>
      </c>
    </row>
    <row r="114" spans="1:33" ht="18" x14ac:dyDescent="0.4">
      <c r="A114" s="88"/>
      <c r="B114" s="88"/>
      <c r="C114" s="88"/>
      <c r="D114" s="88"/>
      <c r="E114" s="88"/>
      <c r="F114" s="88"/>
      <c r="G114" s="88"/>
      <c r="H114" s="88"/>
      <c r="AA114" s="10" t="s">
        <v>125</v>
      </c>
      <c r="AD114" s="89" t="e">
        <f>K5*AD113+M5</f>
        <v>#DIV/0!</v>
      </c>
    </row>
    <row r="115" spans="1:33" ht="15.6" x14ac:dyDescent="0.3">
      <c r="A115" s="88"/>
      <c r="B115" s="88"/>
      <c r="C115" s="88"/>
      <c r="D115" s="88"/>
      <c r="E115" s="88"/>
      <c r="F115" s="88"/>
      <c r="G115" s="88"/>
      <c r="H115" s="88"/>
      <c r="AA115" s="10"/>
      <c r="AD115" s="94"/>
      <c r="AE115" s="95"/>
      <c r="AG115" s="3"/>
    </row>
    <row r="116" spans="1:33" ht="18" x14ac:dyDescent="0.4">
      <c r="A116" s="88"/>
      <c r="B116" s="88"/>
      <c r="C116" s="88"/>
      <c r="D116" s="88"/>
      <c r="E116" s="88"/>
      <c r="F116" s="88"/>
      <c r="G116" s="88"/>
      <c r="H116" s="88"/>
      <c r="AA116" s="10" t="s">
        <v>126</v>
      </c>
      <c r="AB116" s="9" t="e">
        <f>AB94*Y44</f>
        <v>#DIV/0!</v>
      </c>
      <c r="AD116" s="10"/>
      <c r="AE116" s="10"/>
    </row>
    <row r="117" spans="1:33" ht="16.2" x14ac:dyDescent="0.25">
      <c r="A117" s="88"/>
      <c r="B117" s="88"/>
      <c r="C117" s="88"/>
      <c r="D117" s="88"/>
      <c r="E117" s="88"/>
      <c r="F117" s="88"/>
      <c r="G117" s="88"/>
      <c r="H117" s="88"/>
      <c r="AB117" s="96" t="s">
        <v>127</v>
      </c>
    </row>
    <row r="118" spans="1:33" ht="15.6" x14ac:dyDescent="0.3">
      <c r="A118" s="88"/>
      <c r="B118" s="88"/>
      <c r="C118" s="88"/>
      <c r="D118" s="88"/>
      <c r="E118" s="88"/>
      <c r="F118" s="88"/>
      <c r="G118" s="88"/>
      <c r="H118" s="88"/>
      <c r="AA118" s="10"/>
    </row>
    <row r="119" spans="1:33" ht="18" x14ac:dyDescent="0.4">
      <c r="A119" s="88"/>
      <c r="B119" s="88"/>
      <c r="C119" s="88"/>
      <c r="D119" s="88"/>
      <c r="E119" s="88"/>
      <c r="F119" s="88"/>
      <c r="G119" s="88"/>
      <c r="H119" s="88"/>
      <c r="AA119" s="97" t="s">
        <v>128</v>
      </c>
      <c r="AB119" s="9" t="e">
        <f>AD114+AB94*Y44</f>
        <v>#DIV/0!</v>
      </c>
      <c r="AD119" s="98" t="s">
        <v>129</v>
      </c>
    </row>
    <row r="120" spans="1:33" ht="16.2" x14ac:dyDescent="0.25">
      <c r="A120" s="88"/>
      <c r="B120" s="88"/>
      <c r="C120" s="88"/>
      <c r="D120" s="88"/>
      <c r="E120" s="88"/>
      <c r="F120" s="88"/>
      <c r="G120" s="88"/>
      <c r="H120" s="88"/>
      <c r="AB120" s="96" t="s">
        <v>130</v>
      </c>
    </row>
    <row r="121" spans="1:33" x14ac:dyDescent="0.25">
      <c r="A121" s="88"/>
      <c r="B121" s="88"/>
      <c r="C121" s="88"/>
      <c r="D121" s="88"/>
      <c r="E121" s="88"/>
      <c r="F121" s="88"/>
      <c r="G121" s="88"/>
      <c r="H121" s="88"/>
    </row>
    <row r="122" spans="1:33" x14ac:dyDescent="0.25">
      <c r="A122" s="88"/>
      <c r="B122" s="88"/>
      <c r="C122" s="88"/>
      <c r="D122" s="88"/>
      <c r="E122" s="88"/>
      <c r="F122" s="88"/>
      <c r="G122" s="88"/>
      <c r="H122" s="88"/>
      <c r="AB122" s="89"/>
    </row>
    <row r="123" spans="1:33" x14ac:dyDescent="0.25">
      <c r="A123" s="88"/>
      <c r="B123" s="88"/>
      <c r="C123" s="88"/>
      <c r="D123" s="88"/>
      <c r="E123" s="88"/>
      <c r="F123" s="88"/>
      <c r="G123" s="88"/>
      <c r="H123" s="88"/>
    </row>
    <row r="124" spans="1:33" x14ac:dyDescent="0.25">
      <c r="A124" s="88"/>
      <c r="B124" s="88"/>
      <c r="C124" s="88"/>
      <c r="D124" s="88"/>
      <c r="E124" s="88"/>
      <c r="F124" s="88"/>
      <c r="G124" s="88"/>
      <c r="H124" s="88"/>
    </row>
    <row r="125" spans="1:33" x14ac:dyDescent="0.25">
      <c r="A125" s="88"/>
      <c r="B125" s="88"/>
      <c r="C125" s="88"/>
      <c r="D125" s="88"/>
      <c r="E125" s="88"/>
      <c r="F125" s="88"/>
      <c r="G125" s="88"/>
      <c r="H125" s="88"/>
    </row>
    <row r="126" spans="1:33" x14ac:dyDescent="0.25">
      <c r="A126" s="88"/>
      <c r="B126" s="88"/>
      <c r="C126" s="88"/>
      <c r="D126" s="88"/>
      <c r="E126" s="88"/>
      <c r="F126" s="88"/>
      <c r="G126" s="88"/>
      <c r="H126" s="88"/>
    </row>
    <row r="127" spans="1:33" x14ac:dyDescent="0.25">
      <c r="A127" s="88"/>
      <c r="B127" s="88"/>
      <c r="C127" s="88"/>
      <c r="D127" s="88"/>
      <c r="E127" s="88"/>
      <c r="F127" s="88"/>
      <c r="G127" s="88"/>
      <c r="H127" s="88"/>
    </row>
    <row r="128" spans="1:33" x14ac:dyDescent="0.25">
      <c r="A128" s="88"/>
      <c r="B128" s="88"/>
      <c r="C128" s="88"/>
      <c r="D128" s="88"/>
      <c r="E128" s="88"/>
      <c r="F128" s="88"/>
      <c r="G128" s="88"/>
      <c r="H128" s="88"/>
    </row>
    <row r="129" spans="1:8" x14ac:dyDescent="0.25">
      <c r="A129" s="88"/>
      <c r="B129" s="88"/>
      <c r="C129" s="88"/>
      <c r="D129" s="88"/>
      <c r="E129" s="88"/>
      <c r="F129" s="88"/>
      <c r="G129" s="88"/>
      <c r="H129" s="88"/>
    </row>
    <row r="130" spans="1:8" x14ac:dyDescent="0.25">
      <c r="A130" s="88"/>
      <c r="B130" s="88"/>
      <c r="C130" s="88"/>
      <c r="D130" s="88"/>
      <c r="E130" s="88"/>
      <c r="F130" s="88"/>
      <c r="G130" s="88"/>
      <c r="H130" s="88"/>
    </row>
    <row r="131" spans="1:8" x14ac:dyDescent="0.25">
      <c r="A131" s="88"/>
      <c r="B131" s="88"/>
      <c r="C131" s="88"/>
      <c r="D131" s="88"/>
      <c r="E131" s="88"/>
      <c r="F131" s="88"/>
      <c r="G131" s="88"/>
      <c r="H131" s="88"/>
    </row>
    <row r="132" spans="1:8" x14ac:dyDescent="0.25">
      <c r="A132" s="88"/>
      <c r="B132" s="88"/>
      <c r="C132" s="88"/>
      <c r="D132" s="88"/>
      <c r="E132" s="88"/>
      <c r="F132" s="88"/>
      <c r="G132" s="88"/>
      <c r="H132" s="88"/>
    </row>
    <row r="133" spans="1:8" x14ac:dyDescent="0.25">
      <c r="A133" s="88"/>
      <c r="B133" s="88"/>
      <c r="C133" s="88"/>
      <c r="D133" s="88"/>
      <c r="E133" s="88"/>
      <c r="F133" s="88"/>
      <c r="G133" s="88"/>
      <c r="H133" s="88"/>
    </row>
    <row r="134" spans="1:8" x14ac:dyDescent="0.25">
      <c r="A134" s="88"/>
      <c r="B134" s="88"/>
      <c r="C134" s="88"/>
      <c r="D134" s="88"/>
      <c r="E134" s="88"/>
      <c r="F134" s="88"/>
      <c r="G134" s="88"/>
      <c r="H134" s="88"/>
    </row>
    <row r="135" spans="1:8" x14ac:dyDescent="0.25">
      <c r="A135" s="88"/>
      <c r="B135" s="88"/>
      <c r="C135" s="88"/>
      <c r="D135" s="88"/>
      <c r="E135" s="88"/>
      <c r="F135" s="88"/>
      <c r="G135" s="88"/>
      <c r="H135" s="88"/>
    </row>
    <row r="136" spans="1:8" x14ac:dyDescent="0.25">
      <c r="A136" s="88"/>
      <c r="B136" s="88"/>
      <c r="C136" s="88"/>
      <c r="D136" s="88"/>
      <c r="E136" s="88"/>
      <c r="F136" s="88"/>
      <c r="G136" s="88"/>
      <c r="H136" s="88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</sheetData>
  <mergeCells count="1">
    <mergeCell ref="B6:H6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06"/>
  <sheetViews>
    <sheetView topLeftCell="C1" workbookViewId="0">
      <selection activeCell="C11" sqref="C11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48</v>
      </c>
      <c r="B1" s="1"/>
      <c r="C1" s="2"/>
      <c r="D1" s="2"/>
      <c r="E1" s="2"/>
      <c r="F1" s="2"/>
      <c r="G1" s="3"/>
      <c r="H1" s="3"/>
      <c r="I1" s="3"/>
      <c r="J1" s="1" t="s">
        <v>49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50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51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52</v>
      </c>
      <c r="L4" s="13"/>
      <c r="M4" s="14" t="s">
        <v>53</v>
      </c>
      <c r="N4" s="8"/>
      <c r="O4" s="9"/>
      <c r="Q4" s="10"/>
      <c r="R4" s="10"/>
    </row>
    <row r="5" spans="1:25" ht="15.6" x14ac:dyDescent="0.3">
      <c r="I5" s="15"/>
      <c r="J5" s="16" t="s">
        <v>54</v>
      </c>
      <c r="K5" s="17" t="e">
        <f>S44/Q44</f>
        <v>#DIV/0!</v>
      </c>
      <c r="L5" s="18" t="s">
        <v>55</v>
      </c>
      <c r="M5" s="19" t="e">
        <f>(J44-K5*K44)-LOG10(5)</f>
        <v>#DIV/0!</v>
      </c>
      <c r="N5" s="8"/>
      <c r="O5" s="9"/>
      <c r="Q5" s="10"/>
      <c r="R5" s="10"/>
    </row>
    <row r="6" spans="1:25" x14ac:dyDescent="0.25">
      <c r="A6" s="20"/>
      <c r="B6" s="343" t="s">
        <v>147</v>
      </c>
      <c r="C6" s="344"/>
      <c r="D6" s="344"/>
      <c r="E6" s="344"/>
      <c r="F6" s="344"/>
      <c r="G6" s="344"/>
      <c r="H6" s="345"/>
      <c r="I6" s="15"/>
    </row>
    <row r="7" spans="1:25" ht="60" customHeight="1" x14ac:dyDescent="0.25">
      <c r="A7" s="21" t="s">
        <v>56</v>
      </c>
      <c r="B7" s="22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3" t="s">
        <v>63</v>
      </c>
      <c r="I7" s="15"/>
      <c r="J7" s="24" t="s">
        <v>64</v>
      </c>
      <c r="K7" s="24" t="s">
        <v>65</v>
      </c>
      <c r="L7" s="25" t="s">
        <v>66</v>
      </c>
      <c r="M7" s="24" t="s">
        <v>67</v>
      </c>
      <c r="N7" s="24" t="s">
        <v>68</v>
      </c>
      <c r="O7" s="26" t="s">
        <v>69</v>
      </c>
      <c r="P7" s="24" t="s">
        <v>70</v>
      </c>
      <c r="Q7" s="24" t="s">
        <v>71</v>
      </c>
      <c r="R7" s="24" t="s">
        <v>72</v>
      </c>
      <c r="S7" s="24" t="s">
        <v>73</v>
      </c>
      <c r="T7" s="24" t="s">
        <v>74</v>
      </c>
      <c r="U7" s="27" t="s">
        <v>75</v>
      </c>
      <c r="V7" s="24" t="s">
        <v>76</v>
      </c>
      <c r="W7" s="28" t="s">
        <v>77</v>
      </c>
      <c r="X7" s="29" t="s">
        <v>78</v>
      </c>
      <c r="Y7" s="30" t="s">
        <v>79</v>
      </c>
    </row>
    <row r="8" spans="1:25" x14ac:dyDescent="0.25">
      <c r="A8" s="20">
        <v>1</v>
      </c>
      <c r="B8" s="31" t="str">
        <f>'Run 2'!A11</f>
        <v>A1</v>
      </c>
      <c r="C8" s="158">
        <f>'Exact copy numbers'!C4:D4</f>
        <v>0</v>
      </c>
      <c r="D8" s="120">
        <f>'Run 2'!C11</f>
        <v>0</v>
      </c>
      <c r="E8" s="119">
        <f>STDEVA(D8:D10)</f>
        <v>0</v>
      </c>
      <c r="F8" s="33">
        <f>AVERAGE(D8:D10)</f>
        <v>0</v>
      </c>
      <c r="G8" s="34" t="e">
        <f t="shared" ref="G8:G43" si="0">POWER(10,$K$5*D8+$M$5)</f>
        <v>#DIV/0!</v>
      </c>
      <c r="H8" s="35" t="e">
        <f>AVERAGE(G8:G10)</f>
        <v>#DIV/0!</v>
      </c>
      <c r="I8" s="15"/>
      <c r="J8" s="36" t="str">
        <f>IF('Run 2'!C11="","",LOG(C8))</f>
        <v/>
      </c>
      <c r="K8" s="37" t="str">
        <f>IF('Run 2'!C11="","",'Run 2'!C11)</f>
        <v/>
      </c>
      <c r="L8" s="38" t="str">
        <f>IF('Run 2'!C11="","",J8-J$44)</f>
        <v/>
      </c>
      <c r="M8" s="39" t="str">
        <f>IF('Run 2'!C11="","",L8*L8)</f>
        <v/>
      </c>
      <c r="N8" s="40"/>
      <c r="O8" s="32" t="str">
        <f>IF('Run 2'!C11="","",K8-$K$44)</f>
        <v/>
      </c>
      <c r="P8" s="41" t="str">
        <f>IF('Run 2'!C11="","",(K8-$K$44)^2)</f>
        <v/>
      </c>
      <c r="Q8" s="41"/>
      <c r="R8" s="41" t="str">
        <f>IF('Run 2'!C11="","",L8*O8)</f>
        <v/>
      </c>
      <c r="S8" s="41"/>
      <c r="T8" s="41"/>
      <c r="U8" s="41"/>
      <c r="V8" s="41"/>
      <c r="W8" s="41"/>
      <c r="X8" s="41"/>
      <c r="Y8" s="41"/>
    </row>
    <row r="9" spans="1:25" x14ac:dyDescent="0.25">
      <c r="A9" s="42"/>
      <c r="B9" s="43" t="str">
        <f>'Run 2'!A12</f>
        <v>A2</v>
      </c>
      <c r="C9" s="160">
        <f>'Exact copy numbers'!C4:D4</f>
        <v>0</v>
      </c>
      <c r="D9" s="118">
        <f>'Run 2'!C12</f>
        <v>0</v>
      </c>
      <c r="E9" s="117"/>
      <c r="F9" s="44"/>
      <c r="G9" s="45" t="e">
        <f t="shared" si="0"/>
        <v>#DIV/0!</v>
      </c>
      <c r="H9" s="46"/>
      <c r="I9" s="15"/>
      <c r="J9" s="36" t="str">
        <f>IF('Run 2'!C12="","",LOG(C9))</f>
        <v/>
      </c>
      <c r="K9" s="37" t="str">
        <f>IF('Run 2'!C12="","",'Run 2'!C12)</f>
        <v/>
      </c>
      <c r="L9" s="38" t="str">
        <f>IF('Run 2'!C12="","",J9-J$44)</f>
        <v/>
      </c>
      <c r="M9" s="39" t="str">
        <f>IF('Run 2'!C12="","",L9*L9)</f>
        <v/>
      </c>
      <c r="N9" s="40"/>
      <c r="O9" s="32" t="str">
        <f>IF('Run 2'!C12="","",K9-$K$44)</f>
        <v/>
      </c>
      <c r="P9" s="41" t="str">
        <f>IF('Run 2'!C12="","",(K9-$K$44)^2)</f>
        <v/>
      </c>
      <c r="Q9" s="41"/>
      <c r="R9" s="41" t="str">
        <f>IF('Run 2'!C12="","",L9*O9)</f>
        <v/>
      </c>
      <c r="S9" s="41"/>
      <c r="T9" s="41"/>
      <c r="U9" s="41"/>
      <c r="V9" s="41"/>
      <c r="W9" s="41"/>
      <c r="X9" s="41"/>
      <c r="Y9" s="41"/>
    </row>
    <row r="10" spans="1:25" x14ac:dyDescent="0.25">
      <c r="A10" s="42"/>
      <c r="B10" s="43" t="str">
        <f>'Run 2'!A13</f>
        <v>A3</v>
      </c>
      <c r="C10" s="160">
        <f>'Exact copy numbers'!C4:D4</f>
        <v>0</v>
      </c>
      <c r="D10" s="116">
        <f>'Run 2'!C13</f>
        <v>0</v>
      </c>
      <c r="E10" s="115"/>
      <c r="F10" s="49"/>
      <c r="G10" s="50" t="e">
        <f t="shared" si="0"/>
        <v>#DIV/0!</v>
      </c>
      <c r="H10" s="51"/>
      <c r="I10" s="15"/>
      <c r="J10" s="36" t="str">
        <f>IF('Run 2'!C13="","",LOG(C10))</f>
        <v/>
      </c>
      <c r="K10" s="37" t="str">
        <f>IF('Run 2'!C13="","",'Run 2'!C13)</f>
        <v/>
      </c>
      <c r="L10" s="38" t="str">
        <f>IF('Run 2'!C13="","",J10-J$44)</f>
        <v/>
      </c>
      <c r="M10" s="39" t="str">
        <f>IF('Run 2'!C13="","",L10*L10)</f>
        <v/>
      </c>
      <c r="N10" s="40"/>
      <c r="O10" s="32" t="str">
        <f>IF('Run 2'!C13="","",K10-$K$44)</f>
        <v/>
      </c>
      <c r="P10" s="41" t="str">
        <f>IF('Run 2'!C13="","",(K10-$K$44)^2)</f>
        <v/>
      </c>
      <c r="Q10" s="41"/>
      <c r="R10" s="41" t="str">
        <f>IF('Run 2'!C13="","",L10*O10)</f>
        <v/>
      </c>
      <c r="S10" s="41"/>
      <c r="T10" s="41"/>
      <c r="U10" s="41"/>
      <c r="V10" s="41"/>
      <c r="W10" s="41"/>
      <c r="X10" s="41"/>
      <c r="Y10" s="41"/>
    </row>
    <row r="11" spans="1:25" x14ac:dyDescent="0.25">
      <c r="A11" s="42"/>
      <c r="B11" s="31" t="str">
        <f>'Run 2'!A14</f>
        <v>A4</v>
      </c>
      <c r="C11" s="128">
        <f>'Exact copy numbers'!C5:D5</f>
        <v>0</v>
      </c>
      <c r="D11" s="120">
        <f>'Run 2'!C14</f>
        <v>0</v>
      </c>
      <c r="E11" s="119">
        <f>STDEVA(D11:D13)</f>
        <v>0</v>
      </c>
      <c r="F11" s="33">
        <f>AVERAGE(D11:D13)</f>
        <v>0</v>
      </c>
      <c r="G11" s="34" t="e">
        <f t="shared" si="0"/>
        <v>#DIV/0!</v>
      </c>
      <c r="H11" s="35" t="e">
        <f>AVERAGE(G11:G13)</f>
        <v>#DIV/0!</v>
      </c>
      <c r="I11" s="15"/>
      <c r="J11" s="36" t="str">
        <f>IF('Run 2'!C14="","",LOG(C11))</f>
        <v/>
      </c>
      <c r="K11" s="37" t="str">
        <f>IF('Run 2'!C14="","",'Run 2'!C14)</f>
        <v/>
      </c>
      <c r="L11" s="38" t="str">
        <f>IF('Run 2'!C14="","",J11-J$44)</f>
        <v/>
      </c>
      <c r="M11" s="39" t="str">
        <f>IF('Run 2'!C14="","",L11*L11)</f>
        <v/>
      </c>
      <c r="N11" s="40"/>
      <c r="O11" s="32" t="str">
        <f>IF('Run 2'!C14="","",K11-$K$44)</f>
        <v/>
      </c>
      <c r="P11" s="41" t="str">
        <f>IF('Run 2'!C14="","",(K11-$K$44)^2)</f>
        <v/>
      </c>
      <c r="Q11" s="41"/>
      <c r="R11" s="41" t="str">
        <f>IF('Run 2'!C14="","",L11*O11)</f>
        <v/>
      </c>
      <c r="S11" s="41"/>
      <c r="T11" s="41"/>
      <c r="U11" s="41"/>
      <c r="V11" s="41"/>
      <c r="W11" s="41"/>
      <c r="X11" s="41"/>
      <c r="Y11" s="41"/>
    </row>
    <row r="12" spans="1:25" x14ac:dyDescent="0.25">
      <c r="A12" s="42"/>
      <c r="B12" s="43" t="str">
        <f>'Run 2'!A15</f>
        <v>A5</v>
      </c>
      <c r="C12" s="143">
        <f>'Exact copy numbers'!C5:D5</f>
        <v>0</v>
      </c>
      <c r="D12" s="118">
        <f>'Run 2'!C15</f>
        <v>0</v>
      </c>
      <c r="E12" s="117"/>
      <c r="F12" s="44"/>
      <c r="G12" s="45" t="e">
        <f t="shared" si="0"/>
        <v>#DIV/0!</v>
      </c>
      <c r="H12" s="46"/>
      <c r="I12" s="15"/>
      <c r="J12" s="36" t="str">
        <f>IF('Run 2'!C15="","",LOG(C12))</f>
        <v/>
      </c>
      <c r="K12" s="37" t="str">
        <f>IF('Run 2'!C15="","",'Run 2'!C15)</f>
        <v/>
      </c>
      <c r="L12" s="38" t="str">
        <f>IF('Run 2'!C15="","",J12-J$44)</f>
        <v/>
      </c>
      <c r="M12" s="39" t="str">
        <f>IF('Run 2'!C15="","",L12*L12)</f>
        <v/>
      </c>
      <c r="N12" s="40"/>
      <c r="O12" s="32" t="str">
        <f>IF('Run 2'!C15="","",K12-$K$44)</f>
        <v/>
      </c>
      <c r="P12" s="41" t="str">
        <f>IF('Run 2'!C15="","",(K12-$K$44)^2)</f>
        <v/>
      </c>
      <c r="Q12" s="41"/>
      <c r="R12" s="41" t="str">
        <f>IF('Run 2'!C15="","",L12*O12)</f>
        <v/>
      </c>
      <c r="S12" s="41"/>
      <c r="T12" s="41"/>
      <c r="U12" s="41"/>
      <c r="V12" s="41"/>
      <c r="W12" s="41"/>
      <c r="X12" s="41"/>
      <c r="Y12" s="41"/>
    </row>
    <row r="13" spans="1:25" x14ac:dyDescent="0.25">
      <c r="A13" s="42"/>
      <c r="B13" s="43" t="str">
        <f>'Run 2'!A16</f>
        <v>A6</v>
      </c>
      <c r="C13" s="149">
        <f>'Exact copy numbers'!C5:D5</f>
        <v>0</v>
      </c>
      <c r="D13" s="116">
        <f>'Run 2'!C16</f>
        <v>0</v>
      </c>
      <c r="E13" s="117"/>
      <c r="F13" s="44"/>
      <c r="G13" s="45" t="e">
        <f t="shared" si="0"/>
        <v>#DIV/0!</v>
      </c>
      <c r="H13" s="46"/>
      <c r="I13" s="15"/>
      <c r="J13" s="36" t="str">
        <f>IF('Run 2'!C16="","",LOG(C13))</f>
        <v/>
      </c>
      <c r="K13" s="37" t="str">
        <f>IF('Run 2'!C16="","",'Run 2'!C16)</f>
        <v/>
      </c>
      <c r="L13" s="38" t="str">
        <f>IF('Run 2'!C16="","",J13-J$44)</f>
        <v/>
      </c>
      <c r="M13" s="39" t="str">
        <f>IF('Run 2'!C16="","",L13*L13)</f>
        <v/>
      </c>
      <c r="N13" s="40"/>
      <c r="O13" s="32" t="str">
        <f>IF('Run 2'!C16="","",K13-$K$44)</f>
        <v/>
      </c>
      <c r="P13" s="41" t="str">
        <f>IF('Run 2'!C16="","",(K13-$K$44)^2)</f>
        <v/>
      </c>
      <c r="Q13" s="41"/>
      <c r="R13" s="41" t="str">
        <f>IF('Run 2'!C16="","",L13*O13)</f>
        <v/>
      </c>
      <c r="S13" s="41"/>
      <c r="T13" s="41"/>
      <c r="U13" s="41"/>
      <c r="V13" s="41"/>
      <c r="W13" s="41"/>
      <c r="X13" s="41"/>
      <c r="Y13" s="41"/>
    </row>
    <row r="14" spans="1:25" x14ac:dyDescent="0.25">
      <c r="A14" s="42"/>
      <c r="B14" s="31" t="str">
        <f>'Run 2'!A17</f>
        <v>A7</v>
      </c>
      <c r="C14" s="128">
        <f>'Exact copy numbers'!C6:D6</f>
        <v>0</v>
      </c>
      <c r="D14" s="120">
        <f>'Run 2'!C17</f>
        <v>0</v>
      </c>
      <c r="E14" s="32">
        <f>STDEVA(D14:D16)</f>
        <v>0</v>
      </c>
      <c r="F14" s="32">
        <f>AVERAGE(D14:D16)</f>
        <v>0</v>
      </c>
      <c r="G14" s="34" t="e">
        <f t="shared" si="0"/>
        <v>#DIV/0!</v>
      </c>
      <c r="H14" s="34" t="e">
        <f>AVERAGE(G14:G16)</f>
        <v>#DIV/0!</v>
      </c>
      <c r="I14" s="15"/>
      <c r="J14" s="36" t="str">
        <f>IF('Run 2'!C17="","",LOG(C14))</f>
        <v/>
      </c>
      <c r="K14" s="37" t="str">
        <f>IF('Run 2'!C17="","",'Run 2'!C17)</f>
        <v/>
      </c>
      <c r="L14" s="38" t="str">
        <f>IF('Run 2'!C17="","",J14-J$44)</f>
        <v/>
      </c>
      <c r="M14" s="39" t="str">
        <f>IF('Run 2'!C17="","",L14*L14)</f>
        <v/>
      </c>
      <c r="N14" s="40"/>
      <c r="O14" s="32" t="str">
        <f>IF('Run 2'!C17="","",K14-$K$44)</f>
        <v/>
      </c>
      <c r="P14" s="41" t="str">
        <f>IF('Run 2'!C17="","",(K14-$K$44)^2)</f>
        <v/>
      </c>
      <c r="Q14" s="41"/>
      <c r="R14" s="41" t="str">
        <f>IF('Run 2'!C17="","",L14*O14)</f>
        <v/>
      </c>
      <c r="S14" s="41"/>
      <c r="T14" s="41"/>
      <c r="U14" s="41"/>
      <c r="V14" s="41"/>
      <c r="W14" s="41"/>
      <c r="X14" s="41"/>
      <c r="Y14" s="41"/>
    </row>
    <row r="15" spans="1:25" x14ac:dyDescent="0.25">
      <c r="A15" s="42"/>
      <c r="B15" s="43" t="str">
        <f>'Run 2'!A18</f>
        <v>A8</v>
      </c>
      <c r="C15" s="143">
        <f>'Exact copy numbers'!C6:D6</f>
        <v>0</v>
      </c>
      <c r="D15" s="118">
        <f>'Run 2'!C18</f>
        <v>0</v>
      </c>
      <c r="E15" s="37"/>
      <c r="F15" s="37"/>
      <c r="G15" s="45" t="e">
        <f t="shared" si="0"/>
        <v>#DIV/0!</v>
      </c>
      <c r="H15" s="45"/>
      <c r="I15" s="15"/>
      <c r="J15" s="36" t="str">
        <f>IF('Run 2'!C18="","",LOG(C15))</f>
        <v/>
      </c>
      <c r="K15" s="37" t="str">
        <f>IF('Run 2'!C18="","",'Run 2'!C18)</f>
        <v/>
      </c>
      <c r="L15" s="38" t="str">
        <f>IF('Run 2'!C18="","",J15-J$44)</f>
        <v/>
      </c>
      <c r="M15" s="39" t="str">
        <f>IF('Run 2'!C18="","",L15*L15)</f>
        <v/>
      </c>
      <c r="N15" s="40"/>
      <c r="O15" s="32" t="str">
        <f>IF('Run 2'!C18="","",K15-$K$44)</f>
        <v/>
      </c>
      <c r="P15" s="41" t="str">
        <f>IF('Run 2'!C18="","",(K15-$K$44)^2)</f>
        <v/>
      </c>
      <c r="Q15" s="41"/>
      <c r="R15" s="41" t="str">
        <f>IF('Run 2'!C18="","",L15*O15)</f>
        <v/>
      </c>
      <c r="S15" s="41"/>
      <c r="T15" s="41"/>
      <c r="U15" s="41"/>
      <c r="V15" s="41"/>
      <c r="W15" s="41"/>
      <c r="X15" s="41"/>
      <c r="Y15" s="41"/>
    </row>
    <row r="16" spans="1:25" x14ac:dyDescent="0.25">
      <c r="A16" s="42"/>
      <c r="B16" s="43" t="str">
        <f>'Run 2'!A19</f>
        <v>A9</v>
      </c>
      <c r="C16" s="149">
        <f>'Exact copy numbers'!C6:D6</f>
        <v>0</v>
      </c>
      <c r="D16" s="116">
        <f>'Run 2'!C19</f>
        <v>0</v>
      </c>
      <c r="E16" s="48"/>
      <c r="F16" s="48"/>
      <c r="G16" s="50" t="e">
        <f t="shared" si="0"/>
        <v>#DIV/0!</v>
      </c>
      <c r="H16" s="50"/>
      <c r="I16" s="15"/>
      <c r="J16" s="36" t="str">
        <f>IF('Run 2'!C19="","",LOG(C16))</f>
        <v/>
      </c>
      <c r="K16" s="37" t="str">
        <f>IF('Run 2'!C19="","",'Run 2'!C19)</f>
        <v/>
      </c>
      <c r="L16" s="38" t="str">
        <f>IF('Run 2'!C19="","",J16-J$44)</f>
        <v/>
      </c>
      <c r="M16" s="39" t="str">
        <f>IF('Run 2'!C19="","",L16*L16)</f>
        <v/>
      </c>
      <c r="N16" s="40"/>
      <c r="O16" s="32" t="str">
        <f>IF('Run 2'!C19="","",K16-$K$44)</f>
        <v/>
      </c>
      <c r="P16" s="41" t="str">
        <f>IF('Run 2'!C19="","",(K16-$K$44)^2)</f>
        <v/>
      </c>
      <c r="Q16" s="41"/>
      <c r="R16" s="41" t="str">
        <f>IF('Run 2'!C19="","",L16*O16)</f>
        <v/>
      </c>
      <c r="S16" s="41"/>
      <c r="T16" s="41"/>
      <c r="U16" s="41"/>
      <c r="V16" s="41"/>
      <c r="W16" s="41"/>
      <c r="X16" s="41"/>
      <c r="Y16" s="41"/>
    </row>
    <row r="17" spans="1:25" x14ac:dyDescent="0.25">
      <c r="A17" s="20">
        <v>2</v>
      </c>
      <c r="B17" s="31" t="str">
        <f>'Run 2'!A20</f>
        <v>B1</v>
      </c>
      <c r="C17" s="158">
        <f>'Exact copy numbers'!C4:D4</f>
        <v>0</v>
      </c>
      <c r="D17" s="120">
        <f>'Run 2'!C20</f>
        <v>0</v>
      </c>
      <c r="E17" s="119">
        <f>STDEVA(D17:D19)</f>
        <v>0</v>
      </c>
      <c r="F17" s="33">
        <f>AVERAGE(D17:D19)</f>
        <v>0</v>
      </c>
      <c r="G17" s="45" t="e">
        <f t="shared" si="0"/>
        <v>#DIV/0!</v>
      </c>
      <c r="H17" s="35" t="e">
        <f>AVERAGE(G17:G19)</f>
        <v>#DIV/0!</v>
      </c>
      <c r="I17" s="15"/>
      <c r="J17" s="36" t="str">
        <f>IF('Run 2'!C20="","",LOG(C17))</f>
        <v/>
      </c>
      <c r="K17" s="37" t="str">
        <f>IF('Run 2'!C20="","",'Run 2'!C20)</f>
        <v/>
      </c>
      <c r="L17" s="38" t="str">
        <f>IF('Run 2'!C20="","",J17-J$44)</f>
        <v/>
      </c>
      <c r="M17" s="39" t="str">
        <f>IF('Run 2'!C20="","",L17*L17)</f>
        <v/>
      </c>
      <c r="N17" s="40"/>
      <c r="O17" s="32" t="str">
        <f>IF('Run 2'!C20="","",K17-$K$44)</f>
        <v/>
      </c>
      <c r="P17" s="41" t="str">
        <f>IF('Run 2'!C20="","",(K17-$K$44)^2)</f>
        <v/>
      </c>
      <c r="Q17" s="41"/>
      <c r="R17" s="41" t="str">
        <f>IF('Run 2'!C20="","",L17*O17)</f>
        <v/>
      </c>
      <c r="S17" s="41"/>
      <c r="T17" s="41"/>
      <c r="U17" s="41"/>
      <c r="V17" s="41"/>
      <c r="W17" s="41"/>
      <c r="X17" s="41"/>
      <c r="Y17" s="41"/>
    </row>
    <row r="18" spans="1:25" x14ac:dyDescent="0.25">
      <c r="A18" s="42"/>
      <c r="B18" s="43" t="str">
        <f>'Run 2'!A21</f>
        <v>B2</v>
      </c>
      <c r="C18" s="160">
        <f>'Exact copy numbers'!C4:D4</f>
        <v>0</v>
      </c>
      <c r="D18" s="118">
        <f>'Run 2'!C21</f>
        <v>0</v>
      </c>
      <c r="E18" s="117"/>
      <c r="F18" s="44"/>
      <c r="G18" s="45" t="e">
        <f t="shared" si="0"/>
        <v>#DIV/0!</v>
      </c>
      <c r="H18" s="46"/>
      <c r="I18" s="15"/>
      <c r="J18" s="36" t="str">
        <f>IF('Run 2'!C21="","",LOG(C18))</f>
        <v/>
      </c>
      <c r="K18" s="37" t="str">
        <f>IF('Run 2'!C21="","",'Run 2'!C21)</f>
        <v/>
      </c>
      <c r="L18" s="38" t="str">
        <f>IF('Run 2'!C21="","",J18-J$44)</f>
        <v/>
      </c>
      <c r="M18" s="39" t="str">
        <f>IF('Run 2'!C21="","",L18*L18)</f>
        <v/>
      </c>
      <c r="N18" s="40"/>
      <c r="O18" s="32" t="str">
        <f>IF('Run 2'!C21="","",K18-$K$44)</f>
        <v/>
      </c>
      <c r="P18" s="41" t="str">
        <f>IF('Run 2'!C21="","",(K18-$K$44)^2)</f>
        <v/>
      </c>
      <c r="Q18" s="41"/>
      <c r="R18" s="41" t="str">
        <f>IF('Run 2'!C21="","",L18*O18)</f>
        <v/>
      </c>
      <c r="S18" s="41"/>
      <c r="T18" s="41"/>
      <c r="U18" s="41"/>
      <c r="V18" s="41"/>
      <c r="W18" s="41"/>
      <c r="X18" s="41"/>
      <c r="Y18" s="41"/>
    </row>
    <row r="19" spans="1:25" x14ac:dyDescent="0.25">
      <c r="A19" s="42"/>
      <c r="B19" s="43" t="str">
        <f>'Run 2'!A22</f>
        <v>B3</v>
      </c>
      <c r="C19" s="160">
        <f>'Exact copy numbers'!C4:D4</f>
        <v>0</v>
      </c>
      <c r="D19" s="116">
        <f>'Run 2'!C22</f>
        <v>0</v>
      </c>
      <c r="E19" s="115"/>
      <c r="F19" s="49"/>
      <c r="G19" s="50" t="e">
        <f t="shared" si="0"/>
        <v>#DIV/0!</v>
      </c>
      <c r="H19" s="51"/>
      <c r="I19" s="15"/>
      <c r="J19" s="36" t="str">
        <f>IF('Run 2'!C22="","",LOG(C19))</f>
        <v/>
      </c>
      <c r="K19" s="37" t="str">
        <f>IF('Run 2'!C22="","",'Run 2'!C22)</f>
        <v/>
      </c>
      <c r="L19" s="38" t="str">
        <f>IF('Run 2'!C22="","",J19-J$44)</f>
        <v/>
      </c>
      <c r="M19" s="39" t="str">
        <f>IF('Run 2'!C22="","",L19*L19)</f>
        <v/>
      </c>
      <c r="N19" s="40"/>
      <c r="O19" s="32" t="str">
        <f>IF('Run 2'!C22="","",K19-$K$44)</f>
        <v/>
      </c>
      <c r="P19" s="41" t="str">
        <f>IF('Run 2'!C22="","",(K19-$K$44)^2)</f>
        <v/>
      </c>
      <c r="Q19" s="41"/>
      <c r="R19" s="41" t="str">
        <f>IF('Run 2'!C22="","",L19*O19)</f>
        <v/>
      </c>
      <c r="S19" s="41"/>
      <c r="T19" s="41"/>
      <c r="U19" s="41"/>
      <c r="V19" s="41"/>
      <c r="W19" s="41"/>
      <c r="X19" s="41"/>
      <c r="Y19" s="41"/>
    </row>
    <row r="20" spans="1:25" x14ac:dyDescent="0.25">
      <c r="A20" s="42"/>
      <c r="B20" s="31" t="str">
        <f>'Run 2'!A23</f>
        <v>B4</v>
      </c>
      <c r="C20" s="128">
        <f>'Exact copy numbers'!C5:D5</f>
        <v>0</v>
      </c>
      <c r="D20" s="120">
        <f>'Run 2'!C23</f>
        <v>0</v>
      </c>
      <c r="E20" s="119">
        <f>STDEVA(D20:D22)</f>
        <v>0</v>
      </c>
      <c r="F20" s="33">
        <f>AVERAGE(D20:D22)</f>
        <v>0</v>
      </c>
      <c r="G20" s="34" t="e">
        <f t="shared" si="0"/>
        <v>#DIV/0!</v>
      </c>
      <c r="H20" s="35" t="e">
        <f>AVERAGE(G20:G22)</f>
        <v>#DIV/0!</v>
      </c>
      <c r="I20" s="15"/>
      <c r="J20" s="36" t="str">
        <f>IF('Run 2'!C23="","",LOG(C20))</f>
        <v/>
      </c>
      <c r="K20" s="37" t="str">
        <f>IF('Run 2'!C23="","",'Run 2'!C23)</f>
        <v/>
      </c>
      <c r="L20" s="38" t="str">
        <f>IF('Run 2'!C23="","",J20-J$44)</f>
        <v/>
      </c>
      <c r="M20" s="39" t="str">
        <f>IF('Run 2'!C23="","",L20*L20)</f>
        <v/>
      </c>
      <c r="N20" s="40"/>
      <c r="O20" s="32" t="str">
        <f>IF('Run 2'!C23="","",K20-$K$44)</f>
        <v/>
      </c>
      <c r="P20" s="41" t="str">
        <f>IF('Run 2'!C23="","",(K20-$K$44)^2)</f>
        <v/>
      </c>
      <c r="Q20" s="41"/>
      <c r="R20" s="41" t="str">
        <f>IF('Run 2'!C23="","",L20*O20)</f>
        <v/>
      </c>
      <c r="S20" s="41"/>
      <c r="T20" s="41"/>
      <c r="U20" s="41"/>
      <c r="V20" s="41"/>
      <c r="W20" s="41"/>
      <c r="X20" s="41"/>
      <c r="Y20" s="41"/>
    </row>
    <row r="21" spans="1:25" x14ac:dyDescent="0.25">
      <c r="A21" s="42"/>
      <c r="B21" s="43" t="str">
        <f>'Run 2'!A24</f>
        <v>B5</v>
      </c>
      <c r="C21" s="143">
        <f>'Exact copy numbers'!C5:D5</f>
        <v>0</v>
      </c>
      <c r="D21" s="118">
        <f>'Run 2'!C24</f>
        <v>0</v>
      </c>
      <c r="E21" s="117"/>
      <c r="F21" s="44"/>
      <c r="G21" s="45" t="e">
        <f t="shared" si="0"/>
        <v>#DIV/0!</v>
      </c>
      <c r="H21" s="46"/>
      <c r="I21" s="15"/>
      <c r="J21" s="36" t="str">
        <f>IF('Run 2'!C24="","",LOG(C21))</f>
        <v/>
      </c>
      <c r="K21" s="37" t="str">
        <f>IF('Run 2'!C24="","",'Run 2'!C24)</f>
        <v/>
      </c>
      <c r="L21" s="38" t="str">
        <f>IF('Run 2'!C24="","",J21-J$44)</f>
        <v/>
      </c>
      <c r="M21" s="39" t="str">
        <f>IF('Run 2'!C24="","",L21*L21)</f>
        <v/>
      </c>
      <c r="N21" s="40"/>
      <c r="O21" s="32" t="str">
        <f>IF('Run 2'!C24="","",K21-$K$44)</f>
        <v/>
      </c>
      <c r="P21" s="41" t="str">
        <f>IF('Run 2'!C24="","",(K21-$K$44)^2)</f>
        <v/>
      </c>
      <c r="Q21" s="41"/>
      <c r="R21" s="41" t="str">
        <f>IF('Run 2'!C24="","",L21*O21)</f>
        <v/>
      </c>
      <c r="S21" s="41"/>
      <c r="T21" s="41"/>
      <c r="U21" s="41"/>
      <c r="V21" s="41"/>
      <c r="W21" s="41"/>
      <c r="X21" s="41"/>
      <c r="Y21" s="41"/>
    </row>
    <row r="22" spans="1:25" x14ac:dyDescent="0.25">
      <c r="A22" s="42"/>
      <c r="B22" s="43" t="str">
        <f>'Run 2'!A25</f>
        <v>B6</v>
      </c>
      <c r="C22" s="149">
        <f>'Exact copy numbers'!C5:D5</f>
        <v>0</v>
      </c>
      <c r="D22" s="116">
        <f>'Run 2'!C25</f>
        <v>0</v>
      </c>
      <c r="E22" s="115"/>
      <c r="F22" s="49"/>
      <c r="G22" s="50" t="e">
        <f t="shared" si="0"/>
        <v>#DIV/0!</v>
      </c>
      <c r="H22" s="51"/>
      <c r="I22" s="15"/>
      <c r="J22" s="36" t="str">
        <f>IF('Run 2'!C25="","",LOG(C22))</f>
        <v/>
      </c>
      <c r="K22" s="37" t="str">
        <f>IF('Run 2'!C25="","",'Run 2'!C25)</f>
        <v/>
      </c>
      <c r="L22" s="38" t="str">
        <f>IF('Run 2'!C25="","",J22-J$44)</f>
        <v/>
      </c>
      <c r="M22" s="39" t="str">
        <f>IF('Run 2'!C25="","",L22*L22)</f>
        <v/>
      </c>
      <c r="N22" s="40"/>
      <c r="O22" s="32" t="str">
        <f>IF('Run 2'!C25="","",K22-$K$44)</f>
        <v/>
      </c>
      <c r="P22" s="41" t="str">
        <f>IF('Run 2'!C25="","",(K22-$K$44)^2)</f>
        <v/>
      </c>
      <c r="Q22" s="41"/>
      <c r="R22" s="41" t="str">
        <f>IF('Run 2'!C25="","",L22*O22)</f>
        <v/>
      </c>
      <c r="S22" s="41"/>
      <c r="T22" s="41"/>
      <c r="U22" s="41"/>
      <c r="V22" s="41"/>
      <c r="W22" s="41"/>
      <c r="X22" s="41"/>
      <c r="Y22" s="41"/>
    </row>
    <row r="23" spans="1:25" x14ac:dyDescent="0.25">
      <c r="A23" s="42"/>
      <c r="B23" s="31" t="str">
        <f>'Run 2'!A26</f>
        <v>B7</v>
      </c>
      <c r="C23" s="128">
        <f>'Exact copy numbers'!C6:D6</f>
        <v>0</v>
      </c>
      <c r="D23" s="120">
        <f>'Run 2'!C26</f>
        <v>0</v>
      </c>
      <c r="E23" s="119">
        <f>STDEVA(D23:D25)</f>
        <v>0</v>
      </c>
      <c r="F23" s="33">
        <f>AVERAGE(D23:D25)</f>
        <v>0</v>
      </c>
      <c r="G23" s="34" t="e">
        <f t="shared" si="0"/>
        <v>#DIV/0!</v>
      </c>
      <c r="H23" s="35" t="e">
        <f>AVERAGE(G23:G25)</f>
        <v>#DIV/0!</v>
      </c>
      <c r="I23" s="15"/>
      <c r="J23" s="36" t="str">
        <f>IF('Run 2'!C26="","",LOG(C23))</f>
        <v/>
      </c>
      <c r="K23" s="37" t="str">
        <f>IF('Run 2'!C26="","",'Run 2'!C26)</f>
        <v/>
      </c>
      <c r="L23" s="38" t="str">
        <f>IF('Run 2'!C26="","",J23-J$44)</f>
        <v/>
      </c>
      <c r="M23" s="39" t="str">
        <f>IF('Run 2'!C26="","",L23*L23)</f>
        <v/>
      </c>
      <c r="N23" s="40"/>
      <c r="O23" s="32" t="str">
        <f>IF('Run 2'!C26="","",K23-$K$44)</f>
        <v/>
      </c>
      <c r="P23" s="41" t="str">
        <f>IF('Run 2'!C26="","",(K23-$K$44)^2)</f>
        <v/>
      </c>
      <c r="Q23" s="41"/>
      <c r="R23" s="41" t="str">
        <f>IF('Run 2'!C26="","",L23*O23)</f>
        <v/>
      </c>
      <c r="S23" s="41"/>
      <c r="T23" s="41"/>
      <c r="U23" s="41"/>
      <c r="V23" s="41"/>
      <c r="W23" s="41"/>
      <c r="X23" s="41"/>
      <c r="Y23" s="41"/>
    </row>
    <row r="24" spans="1:25" x14ac:dyDescent="0.25">
      <c r="A24" s="42"/>
      <c r="B24" s="43" t="str">
        <f>'Run 2'!A27</f>
        <v>B8</v>
      </c>
      <c r="C24" s="143">
        <f>'Exact copy numbers'!C6:D6</f>
        <v>0</v>
      </c>
      <c r="D24" s="118">
        <f>'Run 2'!C27</f>
        <v>0</v>
      </c>
      <c r="E24" s="117"/>
      <c r="F24" s="44"/>
      <c r="G24" s="45" t="e">
        <f t="shared" si="0"/>
        <v>#DIV/0!</v>
      </c>
      <c r="H24" s="46"/>
      <c r="I24" s="15"/>
      <c r="J24" s="36" t="str">
        <f>IF('Run 2'!C27="","",LOG(C24))</f>
        <v/>
      </c>
      <c r="K24" s="37" t="str">
        <f>IF('Run 2'!C27="","",'Run 2'!C27)</f>
        <v/>
      </c>
      <c r="L24" s="38" t="str">
        <f>IF('Run 2'!C27="","",J24-J$44)</f>
        <v/>
      </c>
      <c r="M24" s="39" t="str">
        <f>IF('Run 2'!C27="","",L24*L24)</f>
        <v/>
      </c>
      <c r="N24" s="40"/>
      <c r="O24" s="32" t="str">
        <f>IF('Run 2'!C27="","",K24-$K$44)</f>
        <v/>
      </c>
      <c r="P24" s="41" t="str">
        <f>IF('Run 2'!C27="","",(K24-$K$44)^2)</f>
        <v/>
      </c>
      <c r="Q24" s="41"/>
      <c r="R24" s="41" t="str">
        <f>IF('Run 2'!C27="","",L24*O24)</f>
        <v/>
      </c>
      <c r="S24" s="41"/>
      <c r="T24" s="41"/>
      <c r="U24" s="41"/>
      <c r="V24" s="41"/>
      <c r="W24" s="41"/>
      <c r="X24" s="41"/>
      <c r="Y24" s="41"/>
    </row>
    <row r="25" spans="1:25" x14ac:dyDescent="0.25">
      <c r="A25" s="42"/>
      <c r="B25" s="43" t="str">
        <f>'Run 2'!A28</f>
        <v>B9</v>
      </c>
      <c r="C25" s="149">
        <f>'Exact copy numbers'!C6:D6</f>
        <v>0</v>
      </c>
      <c r="D25" s="116">
        <f>'Run 2'!C28</f>
        <v>0</v>
      </c>
      <c r="E25" s="115"/>
      <c r="F25" s="49"/>
      <c r="G25" s="50" t="e">
        <f t="shared" si="0"/>
        <v>#DIV/0!</v>
      </c>
      <c r="H25" s="51"/>
      <c r="I25" s="15"/>
      <c r="J25" s="36" t="str">
        <f>IF('Run 2'!C28="","",LOG(C25))</f>
        <v/>
      </c>
      <c r="K25" s="37" t="str">
        <f>IF('Run 2'!C28="","",'Run 2'!C28)</f>
        <v/>
      </c>
      <c r="L25" s="38" t="str">
        <f>IF('Run 2'!C28="","",J25-J$44)</f>
        <v/>
      </c>
      <c r="M25" s="39" t="str">
        <f>IF('Run 2'!C28="","",L25*L25)</f>
        <v/>
      </c>
      <c r="N25" s="40"/>
      <c r="O25" s="32" t="str">
        <f>IF('Run 2'!C28="","",K25-$K$44)</f>
        <v/>
      </c>
      <c r="P25" s="41" t="str">
        <f>IF('Run 2'!C28="","",(K25-$K$44)^2)</f>
        <v/>
      </c>
      <c r="Q25" s="41"/>
      <c r="R25" s="41" t="str">
        <f>IF('Run 2'!C28="","",L25*O25)</f>
        <v/>
      </c>
      <c r="S25" s="41"/>
      <c r="T25" s="41"/>
      <c r="U25" s="41"/>
      <c r="V25" s="41"/>
      <c r="W25" s="41"/>
      <c r="X25" s="41"/>
      <c r="Y25" s="41"/>
    </row>
    <row r="26" spans="1:25" x14ac:dyDescent="0.25">
      <c r="A26" s="20">
        <v>3</v>
      </c>
      <c r="B26" s="31" t="str">
        <f>'Run 2'!A29</f>
        <v>C1</v>
      </c>
      <c r="C26" s="128">
        <f>'Exact copy numbers'!C4:D4</f>
        <v>0</v>
      </c>
      <c r="D26" s="120">
        <f>'Run 2'!C29</f>
        <v>0</v>
      </c>
      <c r="E26" s="119">
        <f>STDEVA(D26:D28)</f>
        <v>0</v>
      </c>
      <c r="F26" s="33">
        <f>AVERAGE(D26:D28)</f>
        <v>0</v>
      </c>
      <c r="G26" s="34" t="e">
        <f t="shared" si="0"/>
        <v>#DIV/0!</v>
      </c>
      <c r="H26" s="35" t="e">
        <f>AVERAGE(G26:G28)</f>
        <v>#DIV/0!</v>
      </c>
      <c r="I26" s="15"/>
      <c r="J26" s="36" t="str">
        <f>IF('Run 2'!C29="","",LOG(C26))</f>
        <v/>
      </c>
      <c r="K26" s="37" t="str">
        <f>IF('Run 2'!C29="","",'Run 2'!C29)</f>
        <v/>
      </c>
      <c r="L26" s="38" t="str">
        <f>IF('Run 2'!C29="","",J26-J$44)</f>
        <v/>
      </c>
      <c r="M26" s="39" t="str">
        <f>IF('Run 2'!C29="","",L26*L26)</f>
        <v/>
      </c>
      <c r="N26" s="40"/>
      <c r="O26" s="32" t="str">
        <f>IF('Run 2'!C29="","",K26-$K$44)</f>
        <v/>
      </c>
      <c r="P26" s="41" t="str">
        <f>IF('Run 2'!C29="","",(K26-$K$44)^2)</f>
        <v/>
      </c>
      <c r="Q26" s="41"/>
      <c r="R26" s="41" t="str">
        <f>IF('Run 2'!C29="","",L26*O26)</f>
        <v/>
      </c>
      <c r="S26" s="41"/>
      <c r="T26" s="41"/>
      <c r="U26" s="41"/>
      <c r="V26" s="41"/>
      <c r="W26" s="41"/>
      <c r="X26" s="41"/>
      <c r="Y26" s="41"/>
    </row>
    <row r="27" spans="1:25" x14ac:dyDescent="0.25">
      <c r="A27" s="42"/>
      <c r="B27" s="43" t="str">
        <f>'Run 2'!A30</f>
        <v>C2</v>
      </c>
      <c r="C27" s="143">
        <f>'Exact copy numbers'!C4:D4</f>
        <v>0</v>
      </c>
      <c r="D27" s="118">
        <f>'Run 2'!C30</f>
        <v>0</v>
      </c>
      <c r="E27" s="117"/>
      <c r="F27" s="44"/>
      <c r="G27" s="45" t="e">
        <f t="shared" si="0"/>
        <v>#DIV/0!</v>
      </c>
      <c r="H27" s="46"/>
      <c r="I27" s="15"/>
      <c r="J27" s="36" t="str">
        <f>IF('Run 2'!C30="","",LOG(C27))</f>
        <v/>
      </c>
      <c r="K27" s="37" t="str">
        <f>IF('Run 2'!C30="","",'Run 2'!C30)</f>
        <v/>
      </c>
      <c r="L27" s="38" t="str">
        <f>IF('Run 2'!C30="","",J27-J$44)</f>
        <v/>
      </c>
      <c r="M27" s="39" t="str">
        <f>IF('Run 2'!C30="","",L27*L27)</f>
        <v/>
      </c>
      <c r="N27" s="40"/>
      <c r="O27" s="32" t="str">
        <f>IF('Run 2'!C30="","",K27-$K$44)</f>
        <v/>
      </c>
      <c r="P27" s="41" t="str">
        <f>IF('Run 2'!C30="","",(K27-$K$44)^2)</f>
        <v/>
      </c>
      <c r="Q27" s="41"/>
      <c r="R27" s="41" t="str">
        <f>IF('Run 2'!C30="","",L27*O27)</f>
        <v/>
      </c>
      <c r="S27" s="41"/>
      <c r="T27" s="41"/>
      <c r="U27" s="41"/>
      <c r="V27" s="41"/>
      <c r="W27" s="41"/>
      <c r="X27" s="41"/>
      <c r="Y27" s="41"/>
    </row>
    <row r="28" spans="1:25" x14ac:dyDescent="0.25">
      <c r="A28" s="42"/>
      <c r="B28" s="43" t="str">
        <f>'Run 2'!A31</f>
        <v>C3</v>
      </c>
      <c r="C28" s="149">
        <f>'Exact copy numbers'!C4:D4</f>
        <v>0</v>
      </c>
      <c r="D28" s="116">
        <f>'Run 2'!C31</f>
        <v>0</v>
      </c>
      <c r="E28" s="115"/>
      <c r="F28" s="49"/>
      <c r="G28" s="50" t="e">
        <f t="shared" si="0"/>
        <v>#DIV/0!</v>
      </c>
      <c r="H28" s="51"/>
      <c r="I28" s="15"/>
      <c r="J28" s="36" t="str">
        <f>IF('Run 2'!C31="","",LOG(C28))</f>
        <v/>
      </c>
      <c r="K28" s="37" t="str">
        <f>IF('Run 2'!C31="","",'Run 2'!C31)</f>
        <v/>
      </c>
      <c r="L28" s="38" t="str">
        <f>IF('Run 2'!C31="","",J28-J$44)</f>
        <v/>
      </c>
      <c r="M28" s="39" t="str">
        <f>IF('Run 2'!C31="","",L28*L28)</f>
        <v/>
      </c>
      <c r="N28" s="40"/>
      <c r="O28" s="32" t="str">
        <f>IF('Run 2'!C31="","",K28-$K$44)</f>
        <v/>
      </c>
      <c r="P28" s="41" t="str">
        <f>IF('Run 2'!C31="","",(K28-$K$44)^2)</f>
        <v/>
      </c>
      <c r="Q28" s="41"/>
      <c r="R28" s="41" t="str">
        <f>IF('Run 2'!C31="","",L28*O28)</f>
        <v/>
      </c>
      <c r="S28" s="41"/>
      <c r="T28" s="41"/>
      <c r="U28" s="41"/>
      <c r="V28" s="41"/>
      <c r="W28" s="41"/>
      <c r="X28" s="41"/>
      <c r="Y28" s="41"/>
    </row>
    <row r="29" spans="1:25" x14ac:dyDescent="0.25">
      <c r="A29" s="42"/>
      <c r="B29" s="31" t="str">
        <f>'Run 2'!A32</f>
        <v>C4</v>
      </c>
      <c r="C29" s="128">
        <f>'Exact copy numbers'!C5:D5</f>
        <v>0</v>
      </c>
      <c r="D29" s="120">
        <f>'Run 2'!C32</f>
        <v>0</v>
      </c>
      <c r="E29" s="119">
        <f>STDEVA(D29:D31)</f>
        <v>0</v>
      </c>
      <c r="F29" s="33">
        <f>AVERAGE(D29:D31)</f>
        <v>0</v>
      </c>
      <c r="G29" s="34" t="e">
        <f t="shared" si="0"/>
        <v>#DIV/0!</v>
      </c>
      <c r="H29" s="35" t="e">
        <f>AVERAGE(G29:G31)</f>
        <v>#DIV/0!</v>
      </c>
      <c r="I29" s="15"/>
      <c r="J29" s="36" t="str">
        <f>IF('Run 2'!C32="","",LOG(C29))</f>
        <v/>
      </c>
      <c r="K29" s="37" t="str">
        <f>IF('Run 2'!C32="","",'Run 2'!C32)</f>
        <v/>
      </c>
      <c r="L29" s="38" t="str">
        <f>IF('Run 2'!C32="","",J29-J$44)</f>
        <v/>
      </c>
      <c r="M29" s="39" t="str">
        <f>IF('Run 2'!C32="","",L29*L29)</f>
        <v/>
      </c>
      <c r="N29" s="40"/>
      <c r="O29" s="32" t="str">
        <f>IF('Run 2'!C32="","",K29-$K$44)</f>
        <v/>
      </c>
      <c r="P29" s="41" t="str">
        <f>IF('Run 2'!C32="","",(K29-$K$44)^2)</f>
        <v/>
      </c>
      <c r="Q29" s="41"/>
      <c r="R29" s="41" t="str">
        <f>IF('Run 2'!C32="","",L29*O29)</f>
        <v/>
      </c>
      <c r="S29" s="41"/>
      <c r="T29" s="41"/>
      <c r="U29" s="41"/>
      <c r="V29" s="41"/>
      <c r="W29" s="41"/>
      <c r="X29" s="41"/>
      <c r="Y29" s="41"/>
    </row>
    <row r="30" spans="1:25" x14ac:dyDescent="0.25">
      <c r="A30" s="42"/>
      <c r="B30" s="43" t="str">
        <f>'Run 2'!A33</f>
        <v>C5</v>
      </c>
      <c r="C30" s="143">
        <f>'Exact copy numbers'!C5:D5</f>
        <v>0</v>
      </c>
      <c r="D30" s="118">
        <f>'Run 2'!C33</f>
        <v>0</v>
      </c>
      <c r="E30" s="117"/>
      <c r="F30" s="44"/>
      <c r="G30" s="45" t="e">
        <f t="shared" si="0"/>
        <v>#DIV/0!</v>
      </c>
      <c r="H30" s="46"/>
      <c r="I30" s="15"/>
      <c r="J30" s="36" t="str">
        <f>IF('Run 2'!C33="","",LOG(C30))</f>
        <v/>
      </c>
      <c r="K30" s="37" t="str">
        <f>IF('Run 2'!C33="","",'Run 2'!C33)</f>
        <v/>
      </c>
      <c r="L30" s="38" t="str">
        <f>IF('Run 2'!C33="","",J30-J$44)</f>
        <v/>
      </c>
      <c r="M30" s="39" t="str">
        <f>IF('Run 2'!C33="","",L30*L30)</f>
        <v/>
      </c>
      <c r="N30" s="40"/>
      <c r="O30" s="32" t="str">
        <f>IF('Run 2'!C33="","",K30-$K$44)</f>
        <v/>
      </c>
      <c r="P30" s="41" t="str">
        <f>IF('Run 2'!C33="","",(K30-$K$44)^2)</f>
        <v/>
      </c>
      <c r="Q30" s="41"/>
      <c r="R30" s="41" t="str">
        <f>IF('Run 2'!C33="","",L30*O30)</f>
        <v/>
      </c>
      <c r="S30" s="41"/>
      <c r="T30" s="41"/>
      <c r="U30" s="41"/>
      <c r="V30" s="41"/>
      <c r="W30" s="41"/>
      <c r="X30" s="41"/>
      <c r="Y30" s="41"/>
    </row>
    <row r="31" spans="1:25" x14ac:dyDescent="0.25">
      <c r="A31" s="42"/>
      <c r="B31" s="43" t="str">
        <f>'Run 2'!A34</f>
        <v>C6</v>
      </c>
      <c r="C31" s="149">
        <f>'Exact copy numbers'!C5:D5</f>
        <v>0</v>
      </c>
      <c r="D31" s="116">
        <f>'Run 2'!C34</f>
        <v>0</v>
      </c>
      <c r="E31" s="115"/>
      <c r="F31" s="49"/>
      <c r="G31" s="50" t="e">
        <f t="shared" si="0"/>
        <v>#DIV/0!</v>
      </c>
      <c r="H31" s="51"/>
      <c r="I31" s="15"/>
      <c r="J31" s="36" t="str">
        <f>IF('Run 2'!C34="","",LOG(C31))</f>
        <v/>
      </c>
      <c r="K31" s="37" t="str">
        <f>IF('Run 2'!C34="","",'Run 2'!C34)</f>
        <v/>
      </c>
      <c r="L31" s="38" t="str">
        <f>IF('Run 2'!C34="","",J31-J$44)</f>
        <v/>
      </c>
      <c r="M31" s="39" t="str">
        <f>IF('Run 2'!C34="","",L31*L31)</f>
        <v/>
      </c>
      <c r="N31" s="40"/>
      <c r="O31" s="32" t="str">
        <f>IF('Run 2'!C34="","",K31-$K$44)</f>
        <v/>
      </c>
      <c r="P31" s="41" t="str">
        <f>IF('Run 2'!C34="","",(K31-$K$44)^2)</f>
        <v/>
      </c>
      <c r="Q31" s="41"/>
      <c r="R31" s="41" t="str">
        <f>IF('Run 2'!C34="","",L31*O31)</f>
        <v/>
      </c>
      <c r="S31" s="41"/>
      <c r="T31" s="41"/>
      <c r="U31" s="41"/>
      <c r="V31" s="41"/>
      <c r="W31" s="41"/>
      <c r="X31" s="41"/>
      <c r="Y31" s="41"/>
    </row>
    <row r="32" spans="1:25" x14ac:dyDescent="0.25">
      <c r="A32" s="42"/>
      <c r="B32" s="31" t="str">
        <f>'Run 2'!A35</f>
        <v>C7</v>
      </c>
      <c r="C32" s="128">
        <f>'Exact copy numbers'!C6:D6</f>
        <v>0</v>
      </c>
      <c r="D32" s="120">
        <f>'Run 2'!C35</f>
        <v>0</v>
      </c>
      <c r="E32" s="119">
        <f>STDEVA(D32:D34)</f>
        <v>0</v>
      </c>
      <c r="F32" s="33">
        <f>AVERAGE(D32:D34)</f>
        <v>0</v>
      </c>
      <c r="G32" s="34" t="e">
        <f t="shared" si="0"/>
        <v>#DIV/0!</v>
      </c>
      <c r="H32" s="35" t="e">
        <f>AVERAGE(G32:G34)</f>
        <v>#DIV/0!</v>
      </c>
      <c r="I32" s="15"/>
      <c r="J32" s="36" t="str">
        <f>IF('Run 2'!C35="","",LOG(C32))</f>
        <v/>
      </c>
      <c r="K32" s="37" t="str">
        <f>IF('Run 2'!C35="","",'Run 2'!C35)</f>
        <v/>
      </c>
      <c r="L32" s="38" t="str">
        <f>IF('Run 2'!C35="","",J32-J$44)</f>
        <v/>
      </c>
      <c r="M32" s="39" t="str">
        <f>IF('Run 2'!C35="","",L32*L32)</f>
        <v/>
      </c>
      <c r="N32" s="40"/>
      <c r="O32" s="32" t="str">
        <f>IF('Run 2'!C35="","",K32-$K$44)</f>
        <v/>
      </c>
      <c r="P32" s="41" t="str">
        <f>IF('Run 2'!C35="","",(K32-$K$44)^2)</f>
        <v/>
      </c>
      <c r="Q32" s="41"/>
      <c r="R32" s="41" t="str">
        <f>IF('Run 2'!C35="","",L32*O32)</f>
        <v/>
      </c>
      <c r="S32" s="41"/>
      <c r="T32" s="41"/>
      <c r="U32" s="41"/>
      <c r="V32" s="41"/>
      <c r="W32" s="41"/>
      <c r="X32" s="41"/>
      <c r="Y32" s="41"/>
    </row>
    <row r="33" spans="1:25" x14ac:dyDescent="0.25">
      <c r="A33" s="42"/>
      <c r="B33" s="43" t="str">
        <f>'Run 2'!A36</f>
        <v>C8</v>
      </c>
      <c r="C33" s="143">
        <f>'Exact copy numbers'!C6:D6</f>
        <v>0</v>
      </c>
      <c r="D33" s="118">
        <f>'Run 2'!C36</f>
        <v>0</v>
      </c>
      <c r="E33" s="117"/>
      <c r="F33" s="44"/>
      <c r="G33" s="45" t="e">
        <f t="shared" si="0"/>
        <v>#DIV/0!</v>
      </c>
      <c r="H33" s="46"/>
      <c r="I33" s="15"/>
      <c r="J33" s="36" t="str">
        <f>IF('Run 2'!C36="","",LOG(C33))</f>
        <v/>
      </c>
      <c r="K33" s="37" t="str">
        <f>IF('Run 2'!C36="","",'Run 2'!C36)</f>
        <v/>
      </c>
      <c r="L33" s="38" t="str">
        <f>IF('Run 2'!C36="","",J33-J$44)</f>
        <v/>
      </c>
      <c r="M33" s="39" t="str">
        <f>IF('Run 2'!C36="","",L33*L33)</f>
        <v/>
      </c>
      <c r="N33" s="40"/>
      <c r="O33" s="32" t="str">
        <f>IF('Run 2'!C36="","",K33-$K$44)</f>
        <v/>
      </c>
      <c r="P33" s="41" t="str">
        <f>IF('Run 2'!C36="","",(K33-$K$44)^2)</f>
        <v/>
      </c>
      <c r="Q33" s="41"/>
      <c r="R33" s="41" t="str">
        <f>IF('Run 2'!C36="","",L33*O33)</f>
        <v/>
      </c>
      <c r="S33" s="41"/>
      <c r="T33" s="41"/>
      <c r="U33" s="41"/>
      <c r="V33" s="41"/>
      <c r="W33" s="41"/>
      <c r="X33" s="41"/>
      <c r="Y33" s="41"/>
    </row>
    <row r="34" spans="1:25" x14ac:dyDescent="0.25">
      <c r="A34" s="42"/>
      <c r="B34" s="43" t="str">
        <f>'Run 2'!A37</f>
        <v>C9</v>
      </c>
      <c r="C34" s="149">
        <f>'Exact copy numbers'!C6:D6</f>
        <v>0</v>
      </c>
      <c r="D34" s="116">
        <f>'Run 2'!C37</f>
        <v>0</v>
      </c>
      <c r="E34" s="117"/>
      <c r="F34" s="44"/>
      <c r="G34" s="45" t="e">
        <f t="shared" si="0"/>
        <v>#DIV/0!</v>
      </c>
      <c r="H34" s="46"/>
      <c r="I34" s="15"/>
      <c r="J34" s="36" t="str">
        <f>IF('Run 2'!C37="","",LOG(C34))</f>
        <v/>
      </c>
      <c r="K34" s="37" t="str">
        <f>IF('Run 2'!C37="","",'Run 2'!C37)</f>
        <v/>
      </c>
      <c r="L34" s="38" t="str">
        <f>IF('Run 2'!C37="","",J34-J$44)</f>
        <v/>
      </c>
      <c r="M34" s="39" t="str">
        <f>IF('Run 2'!C37="","",L34*L34)</f>
        <v/>
      </c>
      <c r="N34" s="40"/>
      <c r="O34" s="32" t="str">
        <f>IF('Run 2'!C37="","",K34-$K$44)</f>
        <v/>
      </c>
      <c r="P34" s="41" t="str">
        <f>IF('Run 2'!C37="","",(K34-$K$44)^2)</f>
        <v/>
      </c>
      <c r="Q34" s="41"/>
      <c r="R34" s="41" t="str">
        <f>IF('Run 2'!C37="","",L34*O34)</f>
        <v/>
      </c>
      <c r="S34" s="41"/>
      <c r="T34" s="41"/>
      <c r="U34" s="41"/>
      <c r="V34" s="41"/>
      <c r="W34" s="41"/>
      <c r="X34" s="41"/>
      <c r="Y34" s="41"/>
    </row>
    <row r="35" spans="1:25" x14ac:dyDescent="0.25">
      <c r="A35" s="20">
        <v>4</v>
      </c>
      <c r="B35" s="31" t="str">
        <f>'Run 2'!A38</f>
        <v>D1</v>
      </c>
      <c r="C35" s="128">
        <f>'Exact copy numbers'!C4:D4</f>
        <v>0</v>
      </c>
      <c r="D35" s="120">
        <f>'Run 2'!C38</f>
        <v>0</v>
      </c>
      <c r="E35" s="119">
        <f>STDEVA(D35:D37)</f>
        <v>0</v>
      </c>
      <c r="F35" s="33">
        <f>AVERAGE(D35:D37)</f>
        <v>0</v>
      </c>
      <c r="G35" s="34" t="e">
        <f t="shared" si="0"/>
        <v>#DIV/0!</v>
      </c>
      <c r="H35" s="35" t="e">
        <f>AVERAGE(G35:G37)</f>
        <v>#DIV/0!</v>
      </c>
      <c r="I35" s="15"/>
      <c r="J35" s="36" t="str">
        <f>IF('Run 2'!C38="","",LOG(C35))</f>
        <v/>
      </c>
      <c r="K35" s="37" t="str">
        <f>IF('Run 2'!C38="","",'Run 2'!C38)</f>
        <v/>
      </c>
      <c r="L35" s="38" t="str">
        <f>IF('Run 2'!C38="","",J35-J$44)</f>
        <v/>
      </c>
      <c r="M35" s="39" t="str">
        <f>IF('Run 2'!C38="","",L35*L35)</f>
        <v/>
      </c>
      <c r="N35" s="40"/>
      <c r="O35" s="32" t="str">
        <f>IF('Run 2'!C38="","",K35-$K$44)</f>
        <v/>
      </c>
      <c r="P35" s="41" t="str">
        <f>IF('Run 2'!C38="","",(K35-$K$44)^2)</f>
        <v/>
      </c>
      <c r="Q35" s="41"/>
      <c r="R35" s="41" t="str">
        <f>IF('Run 2'!C38="","",L35*O35)</f>
        <v/>
      </c>
      <c r="S35" s="41"/>
      <c r="T35" s="41"/>
      <c r="U35" s="41"/>
      <c r="V35" s="41"/>
      <c r="W35" s="41"/>
      <c r="X35" s="41"/>
      <c r="Y35" s="41"/>
    </row>
    <row r="36" spans="1:25" x14ac:dyDescent="0.25">
      <c r="A36" s="42"/>
      <c r="B36" s="43" t="str">
        <f>'Run 2'!A39</f>
        <v>D2</v>
      </c>
      <c r="C36" s="143">
        <f>'Exact copy numbers'!C4:D4</f>
        <v>0</v>
      </c>
      <c r="D36" s="118">
        <f>'Run 2'!C39</f>
        <v>0</v>
      </c>
      <c r="E36" s="117"/>
      <c r="F36" s="44"/>
      <c r="G36" s="45" t="e">
        <f t="shared" si="0"/>
        <v>#DIV/0!</v>
      </c>
      <c r="H36" s="46"/>
      <c r="I36" s="15"/>
      <c r="J36" s="36" t="str">
        <f>IF('Run 2'!C39="","",LOG(C36))</f>
        <v/>
      </c>
      <c r="K36" s="37" t="str">
        <f>IF('Run 2'!C39="","",'Run 2'!C39)</f>
        <v/>
      </c>
      <c r="L36" s="38" t="str">
        <f>IF('Run 2'!C39="","",J36-J$44)</f>
        <v/>
      </c>
      <c r="M36" s="39" t="str">
        <f>IF('Run 2'!C39="","",L36*L36)</f>
        <v/>
      </c>
      <c r="N36" s="40"/>
      <c r="O36" s="32" t="str">
        <f>IF('Run 2'!C39="","",K36-$K$44)</f>
        <v/>
      </c>
      <c r="P36" s="41" t="str">
        <f>IF('Run 2'!C39="","",(K36-$K$44)^2)</f>
        <v/>
      </c>
      <c r="Q36" s="41"/>
      <c r="R36" s="41" t="str">
        <f>IF('Run 2'!C39="","",L36*O36)</f>
        <v/>
      </c>
      <c r="S36" s="41"/>
      <c r="T36" s="41"/>
      <c r="U36" s="41"/>
      <c r="V36" s="41"/>
      <c r="W36" s="41"/>
      <c r="X36" s="41"/>
      <c r="Y36" s="41"/>
    </row>
    <row r="37" spans="1:25" x14ac:dyDescent="0.25">
      <c r="A37" s="42"/>
      <c r="B37" s="43" t="str">
        <f>'Run 2'!A40</f>
        <v>D3</v>
      </c>
      <c r="C37" s="149">
        <f>'Exact copy numbers'!C4:D4</f>
        <v>0</v>
      </c>
      <c r="D37" s="116">
        <f>'Run 2'!C40</f>
        <v>0</v>
      </c>
      <c r="E37" s="115"/>
      <c r="F37" s="49"/>
      <c r="G37" s="50" t="e">
        <f t="shared" si="0"/>
        <v>#DIV/0!</v>
      </c>
      <c r="H37" s="51"/>
      <c r="I37" s="15"/>
      <c r="J37" s="36" t="str">
        <f>IF('Run 2'!C40="","",LOG(C37))</f>
        <v/>
      </c>
      <c r="K37" s="37" t="str">
        <f>IF('Run 2'!C40="","",'Run 2'!C40)</f>
        <v/>
      </c>
      <c r="L37" s="38" t="str">
        <f>IF('Run 2'!C40="","",J37-J$44)</f>
        <v/>
      </c>
      <c r="M37" s="39" t="str">
        <f>IF('Run 2'!C40="","",L37*L37)</f>
        <v/>
      </c>
      <c r="N37" s="40"/>
      <c r="O37" s="32" t="str">
        <f>IF('Run 2'!C40="","",K37-$K$44)</f>
        <v/>
      </c>
      <c r="P37" s="41" t="str">
        <f>IF('Run 2'!C40="","",(K37-$K$44)^2)</f>
        <v/>
      </c>
      <c r="Q37" s="41"/>
      <c r="R37" s="41" t="str">
        <f>IF('Run 2'!C40="","",L37*O37)</f>
        <v/>
      </c>
      <c r="S37" s="41"/>
      <c r="T37" s="41"/>
      <c r="U37" s="41"/>
      <c r="V37" s="41"/>
      <c r="W37" s="41"/>
      <c r="X37" s="41"/>
      <c r="Y37" s="41"/>
    </row>
    <row r="38" spans="1:25" x14ac:dyDescent="0.25">
      <c r="A38" s="42"/>
      <c r="B38" s="31" t="str">
        <f>'Run 2'!A41</f>
        <v>D4</v>
      </c>
      <c r="C38" s="128">
        <f>'Exact copy numbers'!C5:D5</f>
        <v>0</v>
      </c>
      <c r="D38" s="120">
        <f>'Run 2'!C41</f>
        <v>0</v>
      </c>
      <c r="E38" s="119">
        <f>STDEVA(D38:D40)</f>
        <v>0</v>
      </c>
      <c r="F38" s="33">
        <f>AVERAGE(D38:D40)</f>
        <v>0</v>
      </c>
      <c r="G38" s="34" t="e">
        <f t="shared" si="0"/>
        <v>#DIV/0!</v>
      </c>
      <c r="H38" s="35" t="e">
        <f>AVERAGE(G38:G40)</f>
        <v>#DIV/0!</v>
      </c>
      <c r="I38" s="15"/>
      <c r="J38" s="36" t="str">
        <f>IF('Run 2'!C41="","",LOG(C38))</f>
        <v/>
      </c>
      <c r="K38" s="37" t="str">
        <f>IF('Run 2'!C41="","",'Run 2'!C41)</f>
        <v/>
      </c>
      <c r="L38" s="38" t="str">
        <f>IF('Run 2'!C41="","",J38-J$44)</f>
        <v/>
      </c>
      <c r="M38" s="39" t="str">
        <f>IF('Run 2'!C41="","",L38*L38)</f>
        <v/>
      </c>
      <c r="N38" s="40"/>
      <c r="O38" s="32" t="str">
        <f>IF('Run 2'!C41="","",K38-$K$44)</f>
        <v/>
      </c>
      <c r="P38" s="41" t="str">
        <f>IF('Run 2'!C41="","",(K38-$K$44)^2)</f>
        <v/>
      </c>
      <c r="Q38" s="41"/>
      <c r="R38" s="41" t="str">
        <f>IF('Run 2'!C41="","",L38*O38)</f>
        <v/>
      </c>
      <c r="S38" s="41"/>
      <c r="T38" s="41"/>
      <c r="U38" s="41"/>
      <c r="V38" s="41"/>
      <c r="W38" s="41"/>
      <c r="X38" s="41"/>
      <c r="Y38" s="41"/>
    </row>
    <row r="39" spans="1:25" x14ac:dyDescent="0.25">
      <c r="A39" s="42"/>
      <c r="B39" s="43" t="str">
        <f>'Run 2'!A42</f>
        <v>D5</v>
      </c>
      <c r="C39" s="143">
        <f>'Exact copy numbers'!C5:D5</f>
        <v>0</v>
      </c>
      <c r="D39" s="118">
        <f>'Run 2'!C42</f>
        <v>0</v>
      </c>
      <c r="E39" s="117"/>
      <c r="F39" s="44"/>
      <c r="G39" s="45" t="e">
        <f t="shared" si="0"/>
        <v>#DIV/0!</v>
      </c>
      <c r="H39" s="46"/>
      <c r="I39" s="15"/>
      <c r="J39" s="36" t="str">
        <f>IF('Run 2'!C42="","",LOG(C39))</f>
        <v/>
      </c>
      <c r="K39" s="37" t="str">
        <f>IF('Run 2'!C42="","",'Run 2'!C42)</f>
        <v/>
      </c>
      <c r="L39" s="38" t="str">
        <f>IF('Run 2'!C42="","",J39-J$44)</f>
        <v/>
      </c>
      <c r="M39" s="39" t="str">
        <f>IF('Run 2'!C42="","",L39*L39)</f>
        <v/>
      </c>
      <c r="N39" s="40"/>
      <c r="O39" s="32" t="str">
        <f>IF('Run 2'!C42="","",K39-$K$44)</f>
        <v/>
      </c>
      <c r="P39" s="41" t="str">
        <f>IF('Run 2'!C42="","",(K39-$K$44)^2)</f>
        <v/>
      </c>
      <c r="Q39" s="41"/>
      <c r="R39" s="41" t="str">
        <f>IF('Run 2'!C42="","",L39*O39)</f>
        <v/>
      </c>
      <c r="S39" s="41"/>
      <c r="T39" s="41"/>
      <c r="U39" s="41"/>
      <c r="V39" s="41"/>
      <c r="W39" s="41"/>
      <c r="X39" s="41"/>
      <c r="Y39" s="41"/>
    </row>
    <row r="40" spans="1:25" x14ac:dyDescent="0.25">
      <c r="A40" s="42"/>
      <c r="B40" s="43" t="str">
        <f>'Run 2'!A43</f>
        <v>D6</v>
      </c>
      <c r="C40" s="149">
        <f>'Exact copy numbers'!C5:D5</f>
        <v>0</v>
      </c>
      <c r="D40" s="116">
        <f>'Run 2'!C43</f>
        <v>0</v>
      </c>
      <c r="E40" s="115"/>
      <c r="F40" s="49"/>
      <c r="G40" s="50" t="e">
        <f t="shared" si="0"/>
        <v>#DIV/0!</v>
      </c>
      <c r="H40" s="51"/>
      <c r="I40" s="15"/>
      <c r="J40" s="36" t="str">
        <f>IF('Run 2'!C43="","",LOG(C40))</f>
        <v/>
      </c>
      <c r="K40" s="37" t="str">
        <f>IF('Run 2'!C43="","",'Run 2'!C43)</f>
        <v/>
      </c>
      <c r="L40" s="38" t="str">
        <f>IF('Run 2'!C43="","",J40-J$44)</f>
        <v/>
      </c>
      <c r="M40" s="39" t="str">
        <f>IF('Run 2'!C43="","",L40*L40)</f>
        <v/>
      </c>
      <c r="N40" s="40"/>
      <c r="O40" s="32" t="str">
        <f>IF('Run 2'!C43="","",K40-$K$44)</f>
        <v/>
      </c>
      <c r="P40" s="41" t="str">
        <f>IF('Run 2'!C43="","",(K40-$K$44)^2)</f>
        <v/>
      </c>
      <c r="Q40" s="41"/>
      <c r="R40" s="41" t="str">
        <f>IF('Run 2'!C43="","",L40*O40)</f>
        <v/>
      </c>
      <c r="S40" s="41"/>
      <c r="T40" s="41"/>
      <c r="U40" s="41"/>
      <c r="V40" s="41"/>
      <c r="W40" s="41"/>
      <c r="X40" s="41"/>
      <c r="Y40" s="41"/>
    </row>
    <row r="41" spans="1:25" x14ac:dyDescent="0.25">
      <c r="A41" s="42"/>
      <c r="B41" s="31" t="str">
        <f>'Run 2'!A44</f>
        <v>D7</v>
      </c>
      <c r="C41" s="128">
        <f>'Exact copy numbers'!C6:D6</f>
        <v>0</v>
      </c>
      <c r="D41" s="120">
        <f>'Run 2'!C44</f>
        <v>0</v>
      </c>
      <c r="E41" s="32">
        <f>STDEVA(D41:D43)</f>
        <v>0</v>
      </c>
      <c r="F41" s="33">
        <f>AVERAGE(D41:D43)</f>
        <v>0</v>
      </c>
      <c r="G41" s="34" t="e">
        <f t="shared" si="0"/>
        <v>#DIV/0!</v>
      </c>
      <c r="H41" s="35" t="e">
        <f>AVERAGE(G41:G43)</f>
        <v>#DIV/0!</v>
      </c>
      <c r="I41" s="15"/>
      <c r="J41" s="36" t="str">
        <f>IF('Run 2'!C44="","",LOG(C41))</f>
        <v/>
      </c>
      <c r="K41" s="37" t="str">
        <f>IF('Run 2'!C44="","",'Run 2'!C44)</f>
        <v/>
      </c>
      <c r="L41" s="38" t="str">
        <f>IF('Run 2'!C44="","",J41-J$44)</f>
        <v/>
      </c>
      <c r="M41" s="39" t="str">
        <f>IF('Run 2'!C44="","",L41*L41)</f>
        <v/>
      </c>
      <c r="N41" s="40"/>
      <c r="O41" s="32" t="str">
        <f>IF('Run 2'!C44="","",K41-$K$44)</f>
        <v/>
      </c>
      <c r="P41" s="41" t="str">
        <f>IF('Run 2'!C44="","",(K41-$K$44)^2)</f>
        <v/>
      </c>
      <c r="Q41" s="41"/>
      <c r="R41" s="41" t="str">
        <f>IF('Run 2'!C44="","",L41*O41)</f>
        <v/>
      </c>
      <c r="S41" s="41"/>
      <c r="T41" s="41"/>
      <c r="U41" s="41"/>
      <c r="V41" s="41"/>
      <c r="W41" s="41"/>
      <c r="X41" s="41"/>
      <c r="Y41" s="41"/>
    </row>
    <row r="42" spans="1:25" x14ac:dyDescent="0.25">
      <c r="A42" s="42"/>
      <c r="B42" s="43" t="str">
        <f>'Run 2'!A45</f>
        <v>D8</v>
      </c>
      <c r="C42" s="143">
        <f>'Exact copy numbers'!C6:D6</f>
        <v>0</v>
      </c>
      <c r="D42" s="118">
        <f>'Run 2'!C45</f>
        <v>0</v>
      </c>
      <c r="E42" s="37"/>
      <c r="F42" s="44"/>
      <c r="G42" s="45" t="e">
        <f t="shared" si="0"/>
        <v>#DIV/0!</v>
      </c>
      <c r="H42" s="46"/>
      <c r="I42" s="15"/>
      <c r="J42" s="36" t="str">
        <f>IF('Run 2'!C45="","",LOG(C42))</f>
        <v/>
      </c>
      <c r="K42" s="37" t="str">
        <f>IF('Run 2'!C45="","",'Run 2'!C45)</f>
        <v/>
      </c>
      <c r="L42" s="38" t="str">
        <f>IF('Run 2'!C45="","",J42-J$44)</f>
        <v/>
      </c>
      <c r="M42" s="39" t="str">
        <f>IF('Run 2'!C45="","",L42*L42)</f>
        <v/>
      </c>
      <c r="N42" s="40"/>
      <c r="O42" s="32" t="str">
        <f>IF('Run 2'!C45="","",K42-$K$44)</f>
        <v/>
      </c>
      <c r="P42" s="41" t="str">
        <f>IF('Run 2'!C45="","",(K42-$K$44)^2)</f>
        <v/>
      </c>
      <c r="Q42" s="41"/>
      <c r="R42" s="41" t="str">
        <f>IF('Run 2'!C45="","",L42*O42)</f>
        <v/>
      </c>
      <c r="S42" s="41"/>
      <c r="T42" s="41"/>
      <c r="U42" s="41"/>
      <c r="V42" s="41"/>
      <c r="W42" s="41"/>
      <c r="X42" s="41"/>
      <c r="Y42" s="41"/>
    </row>
    <row r="43" spans="1:25" x14ac:dyDescent="0.25">
      <c r="A43" s="52"/>
      <c r="B43" s="47" t="str">
        <f>'Run 2'!A46</f>
        <v>D9</v>
      </c>
      <c r="C43" s="149">
        <f>'Exact copy numbers'!C6:D6</f>
        <v>0</v>
      </c>
      <c r="D43" s="116">
        <f>'Run 2'!C46</f>
        <v>0</v>
      </c>
      <c r="E43" s="48"/>
      <c r="F43" s="49"/>
      <c r="G43" s="50" t="e">
        <f t="shared" si="0"/>
        <v>#DIV/0!</v>
      </c>
      <c r="H43" s="51"/>
      <c r="I43" s="15"/>
      <c r="J43" s="36" t="str">
        <f>IF('Run 2'!C46="","",LOG(C43))</f>
        <v/>
      </c>
      <c r="K43" s="37" t="str">
        <f>IF('Run 2'!C46="","",'Run 2'!C46)</f>
        <v/>
      </c>
      <c r="L43" s="38" t="str">
        <f>IF('Run 2'!C46="","",J43-J$44)</f>
        <v/>
      </c>
      <c r="M43" s="39" t="str">
        <f>IF('Run 2'!C46="","",L43*L43)</f>
        <v/>
      </c>
      <c r="N43" s="40"/>
      <c r="O43" s="32" t="str">
        <f>IF('Run 2'!C46="","",K43-$K$44)</f>
        <v/>
      </c>
      <c r="P43" s="41" t="str">
        <f>IF('Run 2'!C46="","",(K43-$K$44)^2)</f>
        <v/>
      </c>
      <c r="Q43" s="41"/>
      <c r="R43" s="41" t="str">
        <f>IF('Run 2'!C46="","",L43*O43)</f>
        <v/>
      </c>
      <c r="S43" s="41"/>
      <c r="T43" s="41"/>
      <c r="U43" s="41"/>
      <c r="V43" s="41"/>
      <c r="W43" s="41"/>
      <c r="X43" s="41"/>
      <c r="Y43" s="41"/>
    </row>
    <row r="44" spans="1:25" x14ac:dyDescent="0.25">
      <c r="A44" s="88"/>
      <c r="B44" s="88"/>
      <c r="C44" s="88"/>
      <c r="D44" s="88"/>
      <c r="E44" s="88"/>
      <c r="F44" s="88"/>
      <c r="G44" s="88"/>
      <c r="H44" s="88"/>
      <c r="I44" s="15"/>
      <c r="J44" s="99" t="e">
        <f>AVERAGE(J8:J43)</f>
        <v>#DIV/0!</v>
      </c>
      <c r="K44" s="99" t="e">
        <f>AVERAGE(K8:K43)</f>
        <v>#DIV/0!</v>
      </c>
      <c r="L44" s="100"/>
      <c r="M44" s="100"/>
      <c r="N44" s="101">
        <f>SUM(M8:M43)</f>
        <v>0</v>
      </c>
      <c r="O44" s="102"/>
      <c r="P44" s="103"/>
      <c r="Q44" s="104">
        <f>SUM(P8:P43)</f>
        <v>0</v>
      </c>
      <c r="R44" s="105"/>
      <c r="S44" s="104">
        <f>SUM(R8:R43)</f>
        <v>0</v>
      </c>
      <c r="T44" s="104">
        <f>S44^2</f>
        <v>0</v>
      </c>
      <c r="U44" s="104" t="e">
        <f>T44/Q44</f>
        <v>#DIV/0!</v>
      </c>
      <c r="V44" s="106" t="e">
        <f>N44-U44</f>
        <v>#DIV/0!</v>
      </c>
      <c r="W44" s="104" t="e">
        <f>V44/(AB103-2)</f>
        <v>#DIV/0!</v>
      </c>
      <c r="X44" s="104" t="e">
        <f>((AB103+1)/(AB103))+(((AB97-AB105)^2)/Q44)</f>
        <v>#DIV/0!</v>
      </c>
      <c r="Y44" s="107" t="e">
        <f>SQRT(W44*X44)</f>
        <v>#DIV/0!</v>
      </c>
    </row>
    <row r="45" spans="1:25" ht="39.6" x14ac:dyDescent="0.25">
      <c r="A45" s="88"/>
      <c r="B45" s="88"/>
      <c r="C45" s="88"/>
      <c r="D45" s="88"/>
      <c r="E45" s="88"/>
      <c r="F45" s="88"/>
      <c r="G45" s="88"/>
      <c r="H45" s="88"/>
      <c r="I45" s="15"/>
      <c r="J45" s="108" t="s">
        <v>131</v>
      </c>
      <c r="K45" s="109" t="s">
        <v>97</v>
      </c>
      <c r="L45" s="110" t="s">
        <v>132</v>
      </c>
      <c r="M45" s="110" t="s">
        <v>133</v>
      </c>
      <c r="N45" s="108" t="s">
        <v>134</v>
      </c>
      <c r="O45" s="111" t="s">
        <v>135</v>
      </c>
      <c r="P45" s="110" t="s">
        <v>136</v>
      </c>
      <c r="Q45" s="108" t="s">
        <v>137</v>
      </c>
      <c r="R45" s="108" t="s">
        <v>138</v>
      </c>
      <c r="S45" s="108" t="s">
        <v>139</v>
      </c>
      <c r="T45" s="108" t="s">
        <v>140</v>
      </c>
      <c r="U45" s="108" t="s">
        <v>141</v>
      </c>
      <c r="V45" s="108" t="s">
        <v>142</v>
      </c>
      <c r="W45" s="112" t="s">
        <v>143</v>
      </c>
      <c r="X45" s="113" t="s">
        <v>144</v>
      </c>
      <c r="Y45" s="114" t="s">
        <v>145</v>
      </c>
    </row>
    <row r="46" spans="1:25" x14ac:dyDescent="0.25">
      <c r="A46" s="88"/>
      <c r="B46" s="88"/>
      <c r="C46" s="88"/>
      <c r="D46" s="88"/>
      <c r="E46" s="88"/>
      <c r="F46" s="88"/>
      <c r="G46" s="88"/>
      <c r="H46" s="88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146</v>
      </c>
      <c r="X46" s="3"/>
      <c r="Y46" s="3"/>
    </row>
    <row r="47" spans="1:25" x14ac:dyDescent="0.25">
      <c r="A47" s="88"/>
      <c r="B47" s="88"/>
      <c r="C47" s="88"/>
      <c r="D47" s="88"/>
      <c r="E47" s="88"/>
      <c r="F47" s="88"/>
      <c r="G47" s="88"/>
      <c r="H47" s="88"/>
      <c r="I47" s="15"/>
    </row>
    <row r="48" spans="1:25" x14ac:dyDescent="0.25">
      <c r="A48" s="88"/>
      <c r="B48" s="88"/>
      <c r="C48" s="88"/>
      <c r="D48" s="88"/>
      <c r="E48" s="88"/>
      <c r="F48" s="88"/>
      <c r="G48" s="88"/>
      <c r="H48" s="88"/>
      <c r="I48" s="15"/>
    </row>
    <row r="49" spans="1:33" x14ac:dyDescent="0.25">
      <c r="A49" s="88"/>
      <c r="B49" s="88"/>
      <c r="C49" s="88"/>
      <c r="D49" s="88"/>
      <c r="E49" s="88"/>
      <c r="F49" s="88"/>
      <c r="G49" s="88"/>
      <c r="H49" s="88"/>
      <c r="I49" s="1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33" x14ac:dyDescent="0.25">
      <c r="A50" s="88"/>
      <c r="B50" s="88"/>
      <c r="C50" s="88"/>
      <c r="D50" s="88"/>
      <c r="E50" s="88"/>
      <c r="F50" s="88"/>
      <c r="G50" s="88"/>
      <c r="H50" s="88"/>
      <c r="I50" s="1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33" x14ac:dyDescent="0.25">
      <c r="A51" s="88"/>
      <c r="B51" s="88"/>
      <c r="C51" s="88"/>
      <c r="D51" s="88"/>
      <c r="E51" s="88"/>
      <c r="F51" s="88"/>
      <c r="G51" s="88"/>
      <c r="H51" s="88"/>
      <c r="I51" s="1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33" x14ac:dyDescent="0.25">
      <c r="A52" s="88"/>
      <c r="B52" s="88"/>
      <c r="C52" s="88"/>
      <c r="D52" s="88"/>
      <c r="E52" s="88"/>
      <c r="F52" s="88"/>
      <c r="G52" s="88"/>
      <c r="H52" s="88"/>
      <c r="I52" s="1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33" x14ac:dyDescent="0.25">
      <c r="A53" s="88"/>
      <c r="B53" s="88"/>
      <c r="C53" s="88"/>
      <c r="D53" s="88"/>
      <c r="E53" s="88"/>
      <c r="F53" s="88"/>
      <c r="G53" s="88"/>
      <c r="H53" s="88"/>
      <c r="I53" s="1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33" x14ac:dyDescent="0.25">
      <c r="A54" s="88"/>
      <c r="B54" s="88"/>
      <c r="C54" s="88"/>
      <c r="D54" s="88"/>
      <c r="E54" s="88"/>
      <c r="F54" s="88"/>
      <c r="G54" s="88"/>
      <c r="H54" s="88"/>
      <c r="I54" s="1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33" x14ac:dyDescent="0.25">
      <c r="A55" s="88"/>
      <c r="B55" s="88"/>
      <c r="C55" s="88"/>
      <c r="D55" s="88"/>
      <c r="E55" s="88"/>
      <c r="F55" s="88"/>
      <c r="G55" s="88"/>
      <c r="H55" s="88"/>
      <c r="I55" s="15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33" x14ac:dyDescent="0.25">
      <c r="A56" s="88"/>
      <c r="B56" s="88"/>
      <c r="C56" s="88"/>
      <c r="D56" s="88"/>
      <c r="E56" s="88"/>
      <c r="F56" s="88"/>
      <c r="G56" s="88"/>
      <c r="H56" s="88"/>
      <c r="I56" s="15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33" x14ac:dyDescent="0.25">
      <c r="A57" s="88"/>
      <c r="B57" s="88"/>
      <c r="C57" s="88"/>
      <c r="D57" s="88"/>
      <c r="E57" s="88"/>
      <c r="F57" s="88"/>
      <c r="G57" s="88"/>
      <c r="H57" s="88"/>
      <c r="I57" s="15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33" x14ac:dyDescent="0.25">
      <c r="A58" s="88"/>
      <c r="B58" s="88"/>
      <c r="C58" s="88"/>
      <c r="D58" s="88"/>
      <c r="E58" s="88"/>
      <c r="F58" s="88"/>
      <c r="G58" s="88"/>
      <c r="H58" s="88"/>
      <c r="I58" s="1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33" x14ac:dyDescent="0.25">
      <c r="A59" s="88"/>
      <c r="B59" s="88"/>
      <c r="C59" s="88"/>
      <c r="D59" s="88"/>
      <c r="E59" s="88"/>
      <c r="F59" s="88"/>
      <c r="G59" s="88"/>
      <c r="H59" s="88"/>
      <c r="I59" s="15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33" x14ac:dyDescent="0.25">
      <c r="A60" s="88"/>
      <c r="B60" s="88"/>
      <c r="C60" s="88"/>
      <c r="D60" s="88"/>
      <c r="E60" s="88"/>
      <c r="F60" s="88"/>
      <c r="G60" s="88"/>
      <c r="H60" s="88"/>
      <c r="I60" s="1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33" x14ac:dyDescent="0.25">
      <c r="A61" s="88"/>
      <c r="B61" s="88"/>
      <c r="C61" s="88"/>
      <c r="D61" s="88"/>
      <c r="E61" s="88"/>
      <c r="F61" s="88"/>
      <c r="G61" s="88"/>
      <c r="H61" s="88"/>
      <c r="I61" s="1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33" x14ac:dyDescent="0.25">
      <c r="A62" s="88"/>
      <c r="B62" s="88"/>
      <c r="C62" s="88"/>
      <c r="D62" s="88"/>
      <c r="E62" s="88"/>
      <c r="F62" s="88"/>
      <c r="G62" s="88"/>
      <c r="H62" s="88"/>
      <c r="I62" s="1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33" x14ac:dyDescent="0.25">
      <c r="A63" s="88"/>
      <c r="B63" s="88"/>
      <c r="C63" s="88"/>
      <c r="D63" s="88"/>
      <c r="E63" s="88"/>
      <c r="F63" s="88"/>
      <c r="G63" s="88"/>
      <c r="H63" s="88"/>
      <c r="I63" s="1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:33" ht="17.399999999999999" x14ac:dyDescent="0.3">
      <c r="A64" s="88"/>
      <c r="B64" s="88"/>
      <c r="C64" s="88"/>
      <c r="D64" s="88"/>
      <c r="E64" s="88"/>
      <c r="F64" s="88"/>
      <c r="G64" s="88"/>
      <c r="H64" s="88"/>
      <c r="I64" s="15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3"/>
      <c r="AA64" s="1" t="s">
        <v>80</v>
      </c>
      <c r="AB64" s="2"/>
      <c r="AC64" s="2"/>
      <c r="AD64" s="2"/>
      <c r="AE64" s="2"/>
      <c r="AF64" s="2"/>
      <c r="AG64" s="2"/>
    </row>
    <row r="65" spans="1:46" x14ac:dyDescent="0.25">
      <c r="A65" s="88"/>
      <c r="B65" s="88"/>
      <c r="C65" s="88"/>
      <c r="D65" s="88"/>
      <c r="E65" s="88"/>
      <c r="F65" s="88"/>
      <c r="G65" s="88"/>
      <c r="H65" s="88"/>
      <c r="I65" s="15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46" x14ac:dyDescent="0.25">
      <c r="A66" s="88"/>
      <c r="B66" s="88"/>
      <c r="C66" s="88"/>
      <c r="D66" s="88"/>
      <c r="E66" s="88"/>
      <c r="F66" s="88"/>
      <c r="G66" s="88"/>
      <c r="H66" s="88"/>
      <c r="I66" s="15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46" x14ac:dyDescent="0.25">
      <c r="A67" s="88"/>
      <c r="B67" s="88"/>
      <c r="C67" s="88"/>
      <c r="D67" s="88"/>
      <c r="E67" s="88"/>
      <c r="F67" s="88"/>
      <c r="G67" s="88"/>
      <c r="H67" s="88"/>
      <c r="I67" s="1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T67" s="55"/>
    </row>
    <row r="68" spans="1:46" x14ac:dyDescent="0.25">
      <c r="A68" s="88"/>
      <c r="B68" s="88"/>
      <c r="C68" s="88"/>
      <c r="D68" s="88"/>
      <c r="E68" s="88"/>
      <c r="F68" s="88"/>
      <c r="G68" s="88"/>
      <c r="H68" s="88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T68" s="55"/>
    </row>
    <row r="69" spans="1:46" x14ac:dyDescent="0.25">
      <c r="A69" s="88"/>
      <c r="B69" s="88"/>
      <c r="C69" s="88"/>
      <c r="D69" s="88"/>
      <c r="E69" s="88"/>
      <c r="F69" s="88"/>
      <c r="G69" s="88"/>
      <c r="H69" s="88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T69" s="55"/>
    </row>
    <row r="70" spans="1:46" x14ac:dyDescent="0.25">
      <c r="A70" s="88"/>
      <c r="B70" s="88"/>
      <c r="C70" s="88"/>
      <c r="D70" s="88"/>
      <c r="E70" s="88"/>
      <c r="F70" s="88"/>
      <c r="G70" s="88"/>
      <c r="H70" s="88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T70" s="55"/>
    </row>
    <row r="71" spans="1:46" x14ac:dyDescent="0.25">
      <c r="A71" s="88"/>
      <c r="B71" s="88"/>
      <c r="C71" s="88"/>
      <c r="D71" s="88"/>
      <c r="E71" s="88"/>
      <c r="F71" s="88"/>
      <c r="G71" s="88"/>
      <c r="H71" s="88"/>
      <c r="Z71" s="54"/>
      <c r="AT71" s="55"/>
    </row>
    <row r="72" spans="1:46" x14ac:dyDescent="0.25">
      <c r="A72" s="88"/>
      <c r="B72" s="88"/>
      <c r="C72" s="88"/>
      <c r="D72" s="88"/>
      <c r="E72" s="88"/>
      <c r="F72" s="88"/>
      <c r="G72" s="88"/>
      <c r="H72" s="88"/>
      <c r="Z72" s="54"/>
      <c r="AT72" s="55"/>
    </row>
    <row r="73" spans="1:46" x14ac:dyDescent="0.25">
      <c r="A73" s="88"/>
      <c r="B73" s="88"/>
      <c r="C73" s="88"/>
      <c r="D73" s="88"/>
      <c r="E73" s="88"/>
      <c r="F73" s="88"/>
      <c r="G73" s="88"/>
      <c r="H73" s="88"/>
      <c r="Z73" s="54"/>
      <c r="AT73" s="55"/>
    </row>
    <row r="74" spans="1:46" x14ac:dyDescent="0.25">
      <c r="A74" s="88"/>
      <c r="B74" s="88"/>
      <c r="C74" s="88"/>
      <c r="D74" s="88"/>
      <c r="E74" s="88"/>
      <c r="F74" s="88"/>
      <c r="G74" s="88"/>
      <c r="H74" s="88"/>
      <c r="Z74" s="54"/>
      <c r="AT74" s="55"/>
    </row>
    <row r="75" spans="1:46" x14ac:dyDescent="0.25">
      <c r="A75" s="88"/>
      <c r="B75" s="88"/>
      <c r="C75" s="88"/>
      <c r="D75" s="88"/>
      <c r="E75" s="88"/>
      <c r="F75" s="88"/>
      <c r="G75" s="88"/>
      <c r="H75" s="88"/>
      <c r="Z75" s="54"/>
      <c r="AT75" s="55"/>
    </row>
    <row r="76" spans="1:46" x14ac:dyDescent="0.25">
      <c r="A76" s="88"/>
      <c r="B76" s="88"/>
      <c r="C76" s="88"/>
      <c r="D76" s="88"/>
      <c r="E76" s="88"/>
      <c r="F76" s="88"/>
      <c r="G76" s="88"/>
      <c r="H76" s="88"/>
      <c r="Z76" s="54"/>
      <c r="AT76" s="55"/>
    </row>
    <row r="77" spans="1:46" x14ac:dyDescent="0.25">
      <c r="A77" s="88"/>
      <c r="B77" s="88"/>
      <c r="C77" s="88"/>
      <c r="D77" s="88"/>
      <c r="E77" s="88"/>
      <c r="F77" s="88"/>
      <c r="G77" s="88"/>
      <c r="H77" s="88"/>
      <c r="Z77" s="54"/>
      <c r="AT77" s="55"/>
    </row>
    <row r="78" spans="1:46" x14ac:dyDescent="0.25">
      <c r="A78" s="88"/>
      <c r="B78" s="88"/>
      <c r="C78" s="88"/>
      <c r="D78" s="88"/>
      <c r="E78" s="88"/>
      <c r="F78" s="88"/>
      <c r="G78" s="88"/>
      <c r="H78" s="88"/>
      <c r="Z78" s="54"/>
    </row>
    <row r="79" spans="1:46" x14ac:dyDescent="0.25">
      <c r="A79" s="88"/>
      <c r="B79" s="88"/>
      <c r="C79" s="88"/>
      <c r="D79" s="88"/>
      <c r="E79" s="88"/>
      <c r="F79" s="88"/>
      <c r="G79" s="88"/>
      <c r="H79" s="88"/>
      <c r="Z79" s="54"/>
    </row>
    <row r="80" spans="1:46" x14ac:dyDescent="0.25">
      <c r="A80" s="88"/>
      <c r="B80" s="88"/>
      <c r="C80" s="88"/>
      <c r="D80" s="88"/>
      <c r="E80" s="88"/>
      <c r="F80" s="88"/>
      <c r="G80" s="88"/>
      <c r="H80" s="88"/>
      <c r="Z80" s="54"/>
    </row>
    <row r="81" spans="1:36" x14ac:dyDescent="0.25">
      <c r="A81" s="88"/>
      <c r="B81" s="88"/>
      <c r="C81" s="88"/>
      <c r="D81" s="88"/>
      <c r="E81" s="88"/>
      <c r="F81" s="88"/>
      <c r="G81" s="88"/>
      <c r="H81" s="88"/>
      <c r="Z81" s="54"/>
    </row>
    <row r="82" spans="1:36" x14ac:dyDescent="0.25">
      <c r="A82" s="88"/>
      <c r="B82" s="88"/>
      <c r="C82" s="88"/>
      <c r="D82" s="88"/>
      <c r="E82" s="88"/>
      <c r="F82" s="88"/>
      <c r="G82" s="88"/>
      <c r="H82" s="88"/>
      <c r="Z82" s="54"/>
    </row>
    <row r="83" spans="1:36" x14ac:dyDescent="0.25">
      <c r="A83" s="88"/>
      <c r="B83" s="88"/>
      <c r="C83" s="88"/>
      <c r="D83" s="88"/>
      <c r="E83" s="88"/>
      <c r="F83" s="88"/>
      <c r="G83" s="88"/>
      <c r="H83" s="88"/>
      <c r="Z83" s="54"/>
    </row>
    <row r="84" spans="1:36" x14ac:dyDescent="0.25">
      <c r="A84" s="88"/>
      <c r="B84" s="88"/>
      <c r="C84" s="88"/>
      <c r="D84" s="88"/>
      <c r="E84" s="88"/>
      <c r="F84" s="88"/>
      <c r="G84" s="88"/>
      <c r="H84" s="88"/>
      <c r="Z84" s="54"/>
    </row>
    <row r="85" spans="1:36" x14ac:dyDescent="0.25">
      <c r="A85" s="88"/>
      <c r="B85" s="88"/>
      <c r="C85" s="88"/>
      <c r="D85" s="88"/>
      <c r="E85" s="88"/>
      <c r="F85" s="88"/>
      <c r="G85" s="88"/>
      <c r="H85" s="88"/>
      <c r="Z85" s="54"/>
    </row>
    <row r="86" spans="1:36" x14ac:dyDescent="0.25">
      <c r="A86" s="88"/>
      <c r="B86" s="88"/>
      <c r="C86" s="88"/>
      <c r="D86" s="88"/>
      <c r="E86" s="88"/>
      <c r="F86" s="88"/>
      <c r="G86" s="88"/>
      <c r="H86" s="88"/>
      <c r="Z86" s="54"/>
    </row>
    <row r="87" spans="1:36" x14ac:dyDescent="0.25">
      <c r="A87" s="88"/>
      <c r="B87" s="88"/>
      <c r="C87" s="88"/>
      <c r="D87" s="88"/>
      <c r="E87" s="88"/>
      <c r="F87" s="88"/>
      <c r="G87" s="88"/>
      <c r="H87" s="88"/>
      <c r="Z87" s="54"/>
    </row>
    <row r="88" spans="1:36" x14ac:dyDescent="0.25">
      <c r="A88" s="88"/>
      <c r="B88" s="88"/>
      <c r="C88" s="88"/>
      <c r="D88" s="88"/>
      <c r="E88" s="88"/>
      <c r="F88" s="88"/>
      <c r="G88" s="88"/>
      <c r="H88" s="88"/>
      <c r="Z88" s="54"/>
    </row>
    <row r="89" spans="1:36" x14ac:dyDescent="0.25">
      <c r="A89" s="88"/>
      <c r="B89" s="88"/>
      <c r="C89" s="88"/>
      <c r="D89" s="88"/>
      <c r="E89" s="88"/>
      <c r="F89" s="88"/>
      <c r="G89" s="88"/>
      <c r="H89" s="88"/>
    </row>
    <row r="90" spans="1:36" ht="15.6" x14ac:dyDescent="0.3">
      <c r="A90" s="88"/>
      <c r="B90" s="88"/>
      <c r="C90" s="88"/>
      <c r="D90" s="88"/>
      <c r="E90" s="88"/>
      <c r="F90" s="88"/>
      <c r="G90" s="88"/>
      <c r="H90" s="88"/>
      <c r="AA90" s="56" t="s">
        <v>81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88"/>
      <c r="B91" s="88"/>
      <c r="C91" s="88"/>
      <c r="D91" s="88"/>
      <c r="E91" s="88"/>
      <c r="F91" s="88"/>
      <c r="G91" s="88"/>
      <c r="H91" s="88"/>
    </row>
    <row r="92" spans="1:36" x14ac:dyDescent="0.25">
      <c r="A92" s="88"/>
      <c r="B92" s="88"/>
      <c r="C92" s="88"/>
      <c r="D92" s="88"/>
      <c r="E92" s="88"/>
      <c r="F92" s="88"/>
      <c r="G92" s="88"/>
      <c r="H92" s="88"/>
      <c r="AA92" s="57" t="s">
        <v>82</v>
      </c>
      <c r="AB92" s="58" t="s">
        <v>83</v>
      </c>
      <c r="AC92" s="58" t="s">
        <v>84</v>
      </c>
      <c r="AD92" s="59" t="s">
        <v>85</v>
      </c>
      <c r="AF92" s="60" t="s">
        <v>86</v>
      </c>
      <c r="AG92" s="61"/>
      <c r="AH92" s="61"/>
      <c r="AI92" s="61"/>
      <c r="AJ92" s="62"/>
    </row>
    <row r="93" spans="1:36" ht="17.399999999999999" x14ac:dyDescent="0.3">
      <c r="A93" s="88"/>
      <c r="B93" s="88"/>
      <c r="C93" s="88"/>
      <c r="D93" s="88"/>
      <c r="E93" s="88"/>
      <c r="F93" s="88"/>
      <c r="G93" s="88"/>
      <c r="H93" s="88"/>
      <c r="AA93" s="63" t="s">
        <v>87</v>
      </c>
      <c r="AB93" s="20">
        <v>0.05</v>
      </c>
      <c r="AC93" s="64">
        <v>0.05</v>
      </c>
      <c r="AD93" s="65" t="s">
        <v>87</v>
      </c>
      <c r="AF93" s="66" t="s">
        <v>88</v>
      </c>
      <c r="AG93" s="53"/>
      <c r="AH93" s="53"/>
      <c r="AI93" s="53"/>
      <c r="AJ93" s="67"/>
    </row>
    <row r="94" spans="1:36" ht="21" x14ac:dyDescent="0.45">
      <c r="A94" s="88"/>
      <c r="B94" s="88"/>
      <c r="C94" s="88"/>
      <c r="D94" s="88"/>
      <c r="E94" s="88"/>
      <c r="F94" s="88"/>
      <c r="G94" s="88"/>
      <c r="H94" s="88"/>
      <c r="AA94" s="68" t="s">
        <v>89</v>
      </c>
      <c r="AB94" s="42">
        <f>TINV(AB93,AB103-2)</f>
        <v>2.0322445093177191</v>
      </c>
      <c r="AC94" s="69">
        <f>TINV(AC93,AC103-2)</f>
        <v>2.0322445093177191</v>
      </c>
      <c r="AD94" s="70" t="s">
        <v>90</v>
      </c>
      <c r="AF94" s="66" t="s">
        <v>91</v>
      </c>
      <c r="AG94" s="53"/>
      <c r="AH94" s="53" t="s">
        <v>92</v>
      </c>
      <c r="AI94" s="53"/>
      <c r="AJ94" s="67" t="s">
        <v>93</v>
      </c>
    </row>
    <row r="95" spans="1:36" ht="17.399999999999999" x14ac:dyDescent="0.3">
      <c r="A95" s="88"/>
      <c r="B95" s="88"/>
      <c r="C95" s="88"/>
      <c r="D95" s="88"/>
      <c r="E95" s="88"/>
      <c r="F95" s="88"/>
      <c r="G95" s="88"/>
      <c r="H95" s="88"/>
      <c r="AA95" s="71"/>
      <c r="AB95" s="42"/>
      <c r="AC95" s="69"/>
      <c r="AD95" s="70"/>
      <c r="AF95" s="66"/>
      <c r="AG95" s="53"/>
      <c r="AH95" s="53"/>
      <c r="AI95" s="53"/>
      <c r="AJ95" s="67"/>
    </row>
    <row r="96" spans="1:36" ht="19.8" x14ac:dyDescent="0.4">
      <c r="A96" s="88"/>
      <c r="B96" s="88"/>
      <c r="C96" s="88"/>
      <c r="D96" s="88"/>
      <c r="E96" s="88"/>
      <c r="F96" s="88"/>
      <c r="G96" s="88"/>
      <c r="H96" s="88"/>
      <c r="AA96" s="68" t="s">
        <v>94</v>
      </c>
      <c r="AB96" s="42" t="e">
        <f>-M5/K5</f>
        <v>#DIV/0!</v>
      </c>
      <c r="AC96" s="69" t="e">
        <f>-M5/K5</f>
        <v>#DIV/0!</v>
      </c>
      <c r="AD96" s="70" t="s">
        <v>95</v>
      </c>
      <c r="AF96" s="66" t="s">
        <v>96</v>
      </c>
      <c r="AG96" s="53"/>
      <c r="AH96" s="53"/>
      <c r="AI96" s="53"/>
      <c r="AJ96" s="67"/>
    </row>
    <row r="97" spans="1:37" ht="21" x14ac:dyDescent="0.4">
      <c r="A97" s="88"/>
      <c r="B97" s="88"/>
      <c r="C97" s="88"/>
      <c r="D97" s="88"/>
      <c r="E97" s="88"/>
      <c r="F97" s="88"/>
      <c r="G97" s="88"/>
      <c r="H97" s="88"/>
      <c r="AA97" s="68" t="s">
        <v>97</v>
      </c>
      <c r="AB97" s="72" t="e">
        <f>K44</f>
        <v>#DIV/0!</v>
      </c>
      <c r="AC97" s="73" t="e">
        <f>K44</f>
        <v>#DIV/0!</v>
      </c>
      <c r="AD97" s="70" t="s">
        <v>98</v>
      </c>
      <c r="AF97" s="66" t="s">
        <v>99</v>
      </c>
      <c r="AG97" s="53"/>
      <c r="AH97" s="53"/>
      <c r="AI97" s="53"/>
      <c r="AJ97" s="67"/>
    </row>
    <row r="98" spans="1:37" ht="18" x14ac:dyDescent="0.35">
      <c r="A98" s="88"/>
      <c r="B98" s="88"/>
      <c r="C98" s="88"/>
      <c r="D98" s="88"/>
      <c r="E98" s="88"/>
      <c r="F98" s="88"/>
      <c r="G98" s="88"/>
      <c r="H98" s="88"/>
      <c r="AA98" s="74" t="s">
        <v>100</v>
      </c>
      <c r="AB98" s="42" t="e">
        <f>(AB100*AB100)/(AB101*AB101*Q44)</f>
        <v>#DIV/0!</v>
      </c>
      <c r="AC98" s="69">
        <v>0</v>
      </c>
      <c r="AD98" s="70" t="s">
        <v>100</v>
      </c>
      <c r="AF98" s="66" t="s">
        <v>101</v>
      </c>
      <c r="AG98" s="53"/>
      <c r="AH98" s="53"/>
      <c r="AI98" s="53"/>
      <c r="AJ98" s="67"/>
    </row>
    <row r="99" spans="1:37" ht="21" x14ac:dyDescent="0.4">
      <c r="A99" s="88"/>
      <c r="B99" s="88"/>
      <c r="C99" s="88"/>
      <c r="D99" s="88"/>
      <c r="E99" s="88"/>
      <c r="F99" s="88"/>
      <c r="G99" s="88"/>
      <c r="H99" s="88"/>
      <c r="AA99" s="68" t="s">
        <v>102</v>
      </c>
      <c r="AB99" s="42" t="e">
        <f>SQRT(W44)</f>
        <v>#DIV/0!</v>
      </c>
      <c r="AC99" s="69" t="e">
        <f>SQRT(W44)</f>
        <v>#DIV/0!</v>
      </c>
      <c r="AD99" s="70" t="s">
        <v>103</v>
      </c>
      <c r="AF99" s="66" t="s">
        <v>104</v>
      </c>
      <c r="AG99" s="53"/>
      <c r="AH99" s="53" t="s">
        <v>105</v>
      </c>
      <c r="AI99" s="53"/>
      <c r="AJ99" s="67"/>
    </row>
    <row r="100" spans="1:37" ht="21" x14ac:dyDescent="0.45">
      <c r="A100" s="88"/>
      <c r="B100" s="88"/>
      <c r="C100" s="88"/>
      <c r="D100" s="88"/>
      <c r="E100" s="88"/>
      <c r="F100" s="88"/>
      <c r="G100" s="88"/>
      <c r="H100" s="88"/>
      <c r="AA100" s="68" t="s">
        <v>106</v>
      </c>
      <c r="AB100" s="42" t="e">
        <f>AB94*AB99</f>
        <v>#DIV/0!</v>
      </c>
      <c r="AC100" s="69" t="e">
        <f>AB94*AC99</f>
        <v>#DIV/0!</v>
      </c>
      <c r="AD100" s="70" t="s">
        <v>107</v>
      </c>
      <c r="AF100" s="66" t="s">
        <v>108</v>
      </c>
      <c r="AG100" s="53"/>
      <c r="AH100" s="53"/>
      <c r="AI100" s="53"/>
      <c r="AJ100" s="67"/>
    </row>
    <row r="101" spans="1:37" ht="19.8" x14ac:dyDescent="0.4">
      <c r="A101" s="88"/>
      <c r="B101" s="88"/>
      <c r="C101" s="88"/>
      <c r="D101" s="88"/>
      <c r="E101" s="88"/>
      <c r="F101" s="88"/>
      <c r="G101" s="88"/>
      <c r="H101" s="88"/>
      <c r="AA101" s="68" t="s">
        <v>109</v>
      </c>
      <c r="AB101" s="42" t="e">
        <f>K5</f>
        <v>#DIV/0!</v>
      </c>
      <c r="AC101" s="69" t="e">
        <f>K5</f>
        <v>#DIV/0!</v>
      </c>
      <c r="AD101" s="70" t="s">
        <v>110</v>
      </c>
      <c r="AF101" s="66" t="s">
        <v>111</v>
      </c>
      <c r="AG101" s="53"/>
      <c r="AH101" s="53"/>
      <c r="AI101" s="53"/>
      <c r="AJ101" s="67"/>
    </row>
    <row r="102" spans="1:37" ht="19.8" x14ac:dyDescent="0.4">
      <c r="A102" s="88"/>
      <c r="B102" s="88"/>
      <c r="C102" s="88"/>
      <c r="D102" s="88"/>
      <c r="E102" s="88"/>
      <c r="F102" s="88"/>
      <c r="G102" s="88"/>
      <c r="H102" s="88"/>
      <c r="AA102" s="75" t="s">
        <v>112</v>
      </c>
      <c r="AB102" s="42">
        <f>Q44</f>
        <v>0</v>
      </c>
      <c r="AC102" s="69">
        <f>Q44</f>
        <v>0</v>
      </c>
      <c r="AD102" s="70" t="s">
        <v>113</v>
      </c>
      <c r="AF102" s="66" t="s">
        <v>114</v>
      </c>
      <c r="AG102" s="53"/>
      <c r="AH102" s="53"/>
      <c r="AI102" s="53"/>
      <c r="AJ102" s="67"/>
    </row>
    <row r="103" spans="1:37" ht="17.399999999999999" x14ac:dyDescent="0.3">
      <c r="A103" s="88"/>
      <c r="B103" s="88"/>
      <c r="C103" s="88"/>
      <c r="D103" s="88"/>
      <c r="E103" s="88"/>
      <c r="F103" s="88"/>
      <c r="G103" s="88"/>
      <c r="H103" s="88"/>
      <c r="AA103" s="68" t="s">
        <v>115</v>
      </c>
      <c r="AB103" s="52">
        <f>COUNT($D$8:$D$43)</f>
        <v>36</v>
      </c>
      <c r="AC103" s="52">
        <f>COUNT($D$8:$D$43)</f>
        <v>36</v>
      </c>
      <c r="AD103" s="70" t="s">
        <v>115</v>
      </c>
      <c r="AF103" s="66" t="s">
        <v>115</v>
      </c>
      <c r="AG103" s="53"/>
      <c r="AH103" s="53"/>
      <c r="AI103" s="53"/>
      <c r="AJ103" s="67"/>
    </row>
    <row r="104" spans="1:37" x14ac:dyDescent="0.25">
      <c r="A104" s="88"/>
      <c r="B104" s="88"/>
      <c r="C104" s="88"/>
      <c r="D104" s="88"/>
      <c r="E104" s="88"/>
      <c r="F104" s="88"/>
      <c r="G104" s="88"/>
      <c r="H104" s="88"/>
      <c r="AA104" s="76"/>
      <c r="AB104" s="77" t="s">
        <v>83</v>
      </c>
      <c r="AC104" s="78" t="s">
        <v>84</v>
      </c>
      <c r="AF104" s="66"/>
      <c r="AG104" s="53"/>
      <c r="AH104" s="53"/>
      <c r="AI104" s="53"/>
      <c r="AJ104" s="67"/>
    </row>
    <row r="105" spans="1:37" ht="20.399999999999999" thickBot="1" x14ac:dyDescent="0.45">
      <c r="A105" s="88"/>
      <c r="B105" s="88"/>
      <c r="C105" s="88"/>
      <c r="D105" s="88"/>
      <c r="E105" s="88"/>
      <c r="F105" s="88"/>
      <c r="G105" s="88"/>
      <c r="H105" s="88"/>
      <c r="AA105" s="79" t="s">
        <v>116</v>
      </c>
      <c r="AB105" s="80" t="e">
        <f>AB96+(((AB96-AB97)*AB98)-(AB100/AB101)*((((AB96-AB97)^2)/AB102)+((AB103+1)*(1-AB98)/AB103))^0.5)/(1-AB98)</f>
        <v>#DIV/0!</v>
      </c>
      <c r="AC105" s="81" t="e">
        <f>AC96+(((AC96-AC97)*AC98)-(AC100/AC101)*((((AC96-AC97)^2)/AC102)+((AC103+1)*(1-AC98)/AC103))^0.5)/(1-AC98)</f>
        <v>#DIV/0!</v>
      </c>
      <c r="AD105" s="82" t="s">
        <v>117</v>
      </c>
      <c r="AF105" s="83" t="s">
        <v>118</v>
      </c>
      <c r="AG105" s="84"/>
      <c r="AH105" s="84"/>
      <c r="AI105" s="84"/>
      <c r="AJ105" s="85"/>
    </row>
    <row r="106" spans="1:37" ht="17.399999999999999" x14ac:dyDescent="0.3">
      <c r="A106" s="88"/>
      <c r="B106" s="88"/>
      <c r="C106" s="88"/>
      <c r="D106" s="88"/>
      <c r="E106" s="88"/>
      <c r="F106" s="88"/>
      <c r="G106" s="88"/>
      <c r="H106" s="88"/>
      <c r="AA106" s="86"/>
      <c r="AB106" s="87"/>
      <c r="AC106" s="88"/>
      <c r="AD106" s="86"/>
      <c r="AE106" s="3"/>
      <c r="AF106" s="3"/>
    </row>
    <row r="107" spans="1:37" ht="14.4" x14ac:dyDescent="0.3">
      <c r="A107" s="88"/>
      <c r="B107" s="88"/>
      <c r="C107" s="88"/>
      <c r="D107" s="88"/>
      <c r="E107" s="88"/>
      <c r="F107" s="88"/>
      <c r="G107" s="88"/>
      <c r="H107" s="88"/>
      <c r="AA107" s="89" t="s">
        <v>119</v>
      </c>
      <c r="AB107" s="89" t="s">
        <v>120</v>
      </c>
    </row>
    <row r="108" spans="1:37" x14ac:dyDescent="0.25">
      <c r="A108" s="88"/>
      <c r="B108" s="88"/>
      <c r="C108" s="88"/>
      <c r="D108" s="88"/>
      <c r="E108" s="88"/>
      <c r="F108" s="88"/>
      <c r="G108" s="88"/>
      <c r="H108" s="88"/>
      <c r="AB108" s="4" t="s">
        <v>121</v>
      </c>
    </row>
    <row r="109" spans="1:37" ht="14.4" x14ac:dyDescent="0.3">
      <c r="A109" s="88"/>
      <c r="B109" s="88"/>
      <c r="C109" s="88"/>
      <c r="D109" s="88"/>
      <c r="E109" s="88"/>
      <c r="F109" s="88"/>
      <c r="G109" s="88"/>
      <c r="H109" s="88"/>
      <c r="AB109" s="89" t="s">
        <v>122</v>
      </c>
    </row>
    <row r="110" spans="1:37" x14ac:dyDescent="0.25">
      <c r="A110" s="88"/>
      <c r="B110" s="88"/>
      <c r="C110" s="88"/>
      <c r="D110" s="88"/>
      <c r="E110" s="88"/>
      <c r="F110" s="88"/>
      <c r="G110" s="88"/>
      <c r="H110" s="88"/>
    </row>
    <row r="111" spans="1:37" ht="15.6" x14ac:dyDescent="0.3">
      <c r="A111" s="88"/>
      <c r="B111" s="88"/>
      <c r="C111" s="88"/>
      <c r="D111" s="88"/>
      <c r="E111" s="88"/>
      <c r="F111" s="88"/>
      <c r="G111" s="88"/>
      <c r="H111" s="88"/>
      <c r="AA111" s="56" t="s">
        <v>123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88"/>
      <c r="B112" s="88"/>
      <c r="C112" s="88"/>
      <c r="D112" s="88"/>
      <c r="E112" s="88"/>
      <c r="F112" s="88"/>
      <c r="G112" s="88"/>
      <c r="H112" s="88"/>
      <c r="AB112" s="89"/>
    </row>
    <row r="113" spans="1:33" ht="18.600000000000001" thickBot="1" x14ac:dyDescent="0.45">
      <c r="A113" s="88"/>
      <c r="B113" s="88"/>
      <c r="C113" s="88"/>
      <c r="D113" s="88"/>
      <c r="E113" s="88"/>
      <c r="F113" s="88"/>
      <c r="G113" s="88"/>
      <c r="H113" s="88"/>
      <c r="AA113" s="90" t="s">
        <v>124</v>
      </c>
      <c r="AB113" s="91"/>
      <c r="AC113" s="92"/>
      <c r="AD113" s="93" t="e">
        <f>AB105</f>
        <v>#DIV/0!</v>
      </c>
    </row>
    <row r="114" spans="1:33" ht="18" x14ac:dyDescent="0.4">
      <c r="A114" s="88"/>
      <c r="B114" s="88"/>
      <c r="C114" s="88"/>
      <c r="D114" s="88"/>
      <c r="E114" s="88"/>
      <c r="F114" s="88"/>
      <c r="G114" s="88"/>
      <c r="H114" s="88"/>
      <c r="AA114" s="10" t="s">
        <v>125</v>
      </c>
      <c r="AD114" s="89" t="e">
        <f>K5*AD113+M5</f>
        <v>#DIV/0!</v>
      </c>
    </row>
    <row r="115" spans="1:33" ht="15.6" x14ac:dyDescent="0.3">
      <c r="A115" s="88"/>
      <c r="B115" s="88"/>
      <c r="C115" s="88"/>
      <c r="D115" s="88"/>
      <c r="E115" s="88"/>
      <c r="F115" s="88"/>
      <c r="G115" s="88"/>
      <c r="H115" s="88"/>
      <c r="AA115" s="10"/>
      <c r="AD115" s="94"/>
      <c r="AE115" s="95"/>
      <c r="AG115" s="3"/>
    </row>
    <row r="116" spans="1:33" ht="18" x14ac:dyDescent="0.4">
      <c r="A116" s="88"/>
      <c r="B116" s="88"/>
      <c r="C116" s="88"/>
      <c r="D116" s="88"/>
      <c r="E116" s="88"/>
      <c r="F116" s="88"/>
      <c r="G116" s="88"/>
      <c r="H116" s="88"/>
      <c r="AA116" s="10" t="s">
        <v>126</v>
      </c>
      <c r="AB116" s="9" t="e">
        <f>AB94*Y44</f>
        <v>#DIV/0!</v>
      </c>
      <c r="AD116" s="10"/>
      <c r="AE116" s="10"/>
    </row>
    <row r="117" spans="1:33" ht="16.2" x14ac:dyDescent="0.25">
      <c r="A117" s="88"/>
      <c r="B117" s="88"/>
      <c r="C117" s="88"/>
      <c r="D117" s="88"/>
      <c r="E117" s="88"/>
      <c r="F117" s="88"/>
      <c r="G117" s="88"/>
      <c r="H117" s="88"/>
      <c r="AB117" s="96" t="s">
        <v>127</v>
      </c>
    </row>
    <row r="118" spans="1:33" ht="15.6" x14ac:dyDescent="0.3">
      <c r="A118" s="88"/>
      <c r="B118" s="88"/>
      <c r="C118" s="88"/>
      <c r="D118" s="88"/>
      <c r="E118" s="88"/>
      <c r="F118" s="88"/>
      <c r="G118" s="88"/>
      <c r="H118" s="88"/>
      <c r="AA118" s="10"/>
    </row>
    <row r="119" spans="1:33" ht="18" x14ac:dyDescent="0.4">
      <c r="A119" s="88"/>
      <c r="B119" s="88"/>
      <c r="C119" s="88"/>
      <c r="D119" s="88"/>
      <c r="E119" s="88"/>
      <c r="F119" s="88"/>
      <c r="G119" s="88"/>
      <c r="H119" s="88"/>
      <c r="AA119" s="97" t="s">
        <v>128</v>
      </c>
      <c r="AB119" s="9" t="e">
        <f>AD114+AB94*Y44</f>
        <v>#DIV/0!</v>
      </c>
      <c r="AD119" s="98" t="s">
        <v>129</v>
      </c>
    </row>
    <row r="120" spans="1:33" ht="16.2" x14ac:dyDescent="0.25">
      <c r="A120" s="88"/>
      <c r="B120" s="88"/>
      <c r="C120" s="88"/>
      <c r="D120" s="88"/>
      <c r="E120" s="88"/>
      <c r="F120" s="88"/>
      <c r="G120" s="88"/>
      <c r="H120" s="88"/>
      <c r="AB120" s="96" t="s">
        <v>130</v>
      </c>
    </row>
    <row r="121" spans="1:33" x14ac:dyDescent="0.25">
      <c r="A121" s="88"/>
      <c r="B121" s="88"/>
      <c r="C121" s="88"/>
      <c r="D121" s="88"/>
      <c r="E121" s="88"/>
      <c r="F121" s="88"/>
      <c r="G121" s="88"/>
      <c r="H121" s="88"/>
    </row>
    <row r="122" spans="1:33" x14ac:dyDescent="0.25">
      <c r="A122" s="88"/>
      <c r="B122" s="88"/>
      <c r="C122" s="88"/>
      <c r="D122" s="88"/>
      <c r="E122" s="88"/>
      <c r="F122" s="88"/>
      <c r="G122" s="88"/>
      <c r="H122" s="88"/>
      <c r="AB122" s="89"/>
    </row>
    <row r="123" spans="1:33" x14ac:dyDescent="0.25">
      <c r="A123" s="88"/>
      <c r="B123" s="88"/>
      <c r="C123" s="88"/>
      <c r="D123" s="88"/>
      <c r="E123" s="88"/>
      <c r="F123" s="88"/>
      <c r="G123" s="88"/>
      <c r="H123" s="88"/>
    </row>
    <row r="124" spans="1:33" x14ac:dyDescent="0.25">
      <c r="A124" s="88"/>
      <c r="B124" s="88"/>
      <c r="C124" s="88"/>
      <c r="D124" s="88"/>
      <c r="E124" s="88"/>
      <c r="F124" s="88"/>
      <c r="G124" s="88"/>
      <c r="H124" s="88"/>
    </row>
    <row r="125" spans="1:33" x14ac:dyDescent="0.25">
      <c r="A125" s="88"/>
      <c r="B125" s="88"/>
      <c r="C125" s="88"/>
      <c r="D125" s="88"/>
      <c r="E125" s="88"/>
      <c r="F125" s="88"/>
      <c r="G125" s="88"/>
      <c r="H125" s="88"/>
    </row>
    <row r="126" spans="1:33" x14ac:dyDescent="0.25">
      <c r="A126" s="88"/>
      <c r="B126" s="88"/>
      <c r="C126" s="88"/>
      <c r="D126" s="88"/>
      <c r="E126" s="88"/>
      <c r="F126" s="88"/>
      <c r="G126" s="88"/>
      <c r="H126" s="88"/>
    </row>
    <row r="127" spans="1:33" x14ac:dyDescent="0.25">
      <c r="A127" s="88"/>
      <c r="B127" s="88"/>
      <c r="C127" s="88"/>
      <c r="D127" s="88"/>
      <c r="E127" s="88"/>
      <c r="F127" s="88"/>
      <c r="G127" s="88"/>
      <c r="H127" s="88"/>
    </row>
    <row r="128" spans="1:33" x14ac:dyDescent="0.25">
      <c r="A128" s="88"/>
      <c r="B128" s="88"/>
      <c r="C128" s="88"/>
      <c r="D128" s="88"/>
      <c r="E128" s="88"/>
      <c r="F128" s="88"/>
      <c r="G128" s="88"/>
      <c r="H128" s="88"/>
    </row>
    <row r="129" spans="1:8" x14ac:dyDescent="0.25">
      <c r="A129" s="88"/>
      <c r="B129" s="88"/>
      <c r="C129" s="88"/>
      <c r="D129" s="88"/>
      <c r="E129" s="88"/>
      <c r="F129" s="88"/>
      <c r="G129" s="88"/>
      <c r="H129" s="88"/>
    </row>
    <row r="130" spans="1:8" x14ac:dyDescent="0.25">
      <c r="A130" s="88"/>
      <c r="B130" s="88"/>
      <c r="C130" s="88"/>
      <c r="D130" s="88"/>
      <c r="E130" s="88"/>
      <c r="F130" s="88"/>
      <c r="G130" s="88"/>
      <c r="H130" s="88"/>
    </row>
    <row r="131" spans="1:8" x14ac:dyDescent="0.25">
      <c r="A131" s="88"/>
      <c r="B131" s="88"/>
      <c r="C131" s="88"/>
      <c r="D131" s="88"/>
      <c r="E131" s="88"/>
      <c r="F131" s="88"/>
      <c r="G131" s="88"/>
      <c r="H131" s="88"/>
    </row>
    <row r="132" spans="1:8" x14ac:dyDescent="0.25">
      <c r="A132" s="88"/>
      <c r="B132" s="88"/>
      <c r="C132" s="88"/>
      <c r="D132" s="88"/>
      <c r="E132" s="88"/>
      <c r="F132" s="88"/>
      <c r="G132" s="88"/>
      <c r="H132" s="88"/>
    </row>
    <row r="133" spans="1:8" x14ac:dyDescent="0.25">
      <c r="A133" s="88"/>
      <c r="B133" s="88"/>
      <c r="C133" s="88"/>
      <c r="D133" s="88"/>
      <c r="E133" s="88"/>
      <c r="F133" s="88"/>
      <c r="G133" s="88"/>
      <c r="H133" s="88"/>
    </row>
    <row r="134" spans="1:8" x14ac:dyDescent="0.25">
      <c r="A134" s="88"/>
      <c r="B134" s="88"/>
      <c r="C134" s="88"/>
      <c r="D134" s="88"/>
      <c r="E134" s="88"/>
      <c r="F134" s="88"/>
      <c r="G134" s="88"/>
      <c r="H134" s="88"/>
    </row>
    <row r="135" spans="1:8" x14ac:dyDescent="0.25">
      <c r="A135" s="88"/>
      <c r="B135" s="88"/>
      <c r="C135" s="88"/>
      <c r="D135" s="88"/>
      <c r="E135" s="88"/>
      <c r="F135" s="88"/>
      <c r="G135" s="88"/>
      <c r="H135" s="88"/>
    </row>
    <row r="136" spans="1:8" x14ac:dyDescent="0.25">
      <c r="A136" s="88"/>
      <c r="B136" s="88"/>
      <c r="C136" s="88"/>
      <c r="D136" s="88"/>
      <c r="E136" s="88"/>
      <c r="F136" s="88"/>
      <c r="G136" s="88"/>
      <c r="H136" s="88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0"/>
  <sheetViews>
    <sheetView topLeftCell="C1" workbookViewId="0">
      <selection activeCell="C8" sqref="C8:C43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48</v>
      </c>
      <c r="B1" s="1"/>
      <c r="C1" s="2"/>
      <c r="D1" s="2"/>
      <c r="E1" s="2"/>
      <c r="F1" s="2"/>
      <c r="G1" s="3"/>
      <c r="H1" s="3"/>
      <c r="I1" s="3"/>
      <c r="J1" s="1" t="s">
        <v>49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50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51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52</v>
      </c>
      <c r="L4" s="13"/>
      <c r="M4" s="14" t="s">
        <v>53</v>
      </c>
      <c r="N4" s="8"/>
      <c r="O4" s="9"/>
      <c r="Q4" s="10"/>
      <c r="R4" s="10"/>
    </row>
    <row r="5" spans="1:25" ht="15.6" x14ac:dyDescent="0.3">
      <c r="I5" s="15"/>
      <c r="J5" s="16" t="s">
        <v>54</v>
      </c>
      <c r="K5" s="17" t="e">
        <f>S44/Q44</f>
        <v>#DIV/0!</v>
      </c>
      <c r="L5" s="18" t="s">
        <v>55</v>
      </c>
      <c r="M5" s="19" t="e">
        <f>(J44-K5*K44)-LOG10(5)</f>
        <v>#DIV/0!</v>
      </c>
      <c r="N5" s="8"/>
      <c r="O5" s="9"/>
      <c r="Q5" s="10"/>
      <c r="R5" s="10"/>
    </row>
    <row r="6" spans="1:25" x14ac:dyDescent="0.25">
      <c r="A6" s="20"/>
      <c r="B6" s="343" t="s">
        <v>147</v>
      </c>
      <c r="C6" s="344"/>
      <c r="D6" s="344"/>
      <c r="E6" s="344"/>
      <c r="F6" s="344"/>
      <c r="G6" s="344"/>
      <c r="H6" s="345"/>
      <c r="I6" s="15"/>
    </row>
    <row r="7" spans="1:25" ht="60" customHeight="1" x14ac:dyDescent="0.25">
      <c r="A7" s="21" t="s">
        <v>56</v>
      </c>
      <c r="B7" s="22" t="s">
        <v>57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62</v>
      </c>
      <c r="H7" s="23" t="s">
        <v>63</v>
      </c>
      <c r="I7" s="15"/>
      <c r="J7" s="24" t="s">
        <v>64</v>
      </c>
      <c r="K7" s="24" t="s">
        <v>65</v>
      </c>
      <c r="L7" s="25" t="s">
        <v>66</v>
      </c>
      <c r="M7" s="24" t="s">
        <v>67</v>
      </c>
      <c r="N7" s="24" t="s">
        <v>68</v>
      </c>
      <c r="O7" s="26" t="s">
        <v>69</v>
      </c>
      <c r="P7" s="24" t="s">
        <v>70</v>
      </c>
      <c r="Q7" s="24" t="s">
        <v>71</v>
      </c>
      <c r="R7" s="24" t="s">
        <v>72</v>
      </c>
      <c r="S7" s="24" t="s">
        <v>73</v>
      </c>
      <c r="T7" s="24" t="s">
        <v>74</v>
      </c>
      <c r="U7" s="27" t="s">
        <v>75</v>
      </c>
      <c r="V7" s="24" t="s">
        <v>76</v>
      </c>
      <c r="W7" s="28" t="s">
        <v>77</v>
      </c>
      <c r="X7" s="29" t="s">
        <v>78</v>
      </c>
      <c r="Y7" s="30" t="s">
        <v>79</v>
      </c>
    </row>
    <row r="8" spans="1:25" x14ac:dyDescent="0.25">
      <c r="A8" s="20">
        <v>1</v>
      </c>
      <c r="B8" s="31" t="str">
        <f>'Run 3'!A11</f>
        <v>A1</v>
      </c>
      <c r="C8" s="158">
        <f>'Exact copy numbers'!C4:D4</f>
        <v>0</v>
      </c>
      <c r="D8" s="120">
        <f>'Run 3'!C11</f>
        <v>0</v>
      </c>
      <c r="E8" s="119">
        <f>STDEVA(D8:D10)</f>
        <v>0</v>
      </c>
      <c r="F8" s="33">
        <f>AVERAGE(D8:D10)</f>
        <v>0</v>
      </c>
      <c r="G8" s="34" t="e">
        <f t="shared" ref="G8:G43" si="0">POWER(10,$K$5*D8+$M$5)</f>
        <v>#DIV/0!</v>
      </c>
      <c r="H8" s="35" t="e">
        <f>AVERAGE(G8:G10)</f>
        <v>#DIV/0!</v>
      </c>
      <c r="I8" s="15"/>
      <c r="J8" s="36" t="str">
        <f>IF('Run 3'!C11="","",LOG(C8))</f>
        <v/>
      </c>
      <c r="K8" s="37" t="str">
        <f>IF('Run 3'!C11="","",'Run 3'!C11)</f>
        <v/>
      </c>
      <c r="L8" s="38" t="str">
        <f>IF('Run 3'!C11="","",J8-J$44)</f>
        <v/>
      </c>
      <c r="M8" s="39" t="str">
        <f>IF('Run 3'!C11="","",L8*L8)</f>
        <v/>
      </c>
      <c r="N8" s="40"/>
      <c r="O8" s="32" t="str">
        <f>IF('Run 3'!C11="","",K8-$K$44)</f>
        <v/>
      </c>
      <c r="P8" s="41" t="str">
        <f>IF('Run 3'!C11="","",(K8-$K$44)^2)</f>
        <v/>
      </c>
      <c r="Q8" s="41"/>
      <c r="R8" s="41" t="str">
        <f>IF('Run 3'!C11="","",L8*O8)</f>
        <v/>
      </c>
      <c r="S8" s="41"/>
      <c r="T8" s="41"/>
      <c r="U8" s="41"/>
      <c r="V8" s="41"/>
      <c r="W8" s="41"/>
      <c r="X8" s="41"/>
      <c r="Y8" s="41"/>
    </row>
    <row r="9" spans="1:25" x14ac:dyDescent="0.25">
      <c r="A9" s="42"/>
      <c r="B9" s="43" t="str">
        <f>'Run 3'!A12</f>
        <v>A2</v>
      </c>
      <c r="C9" s="160">
        <f>'Exact copy numbers'!C4:D4</f>
        <v>0</v>
      </c>
      <c r="D9" s="118">
        <f>'Run 3'!C12</f>
        <v>0</v>
      </c>
      <c r="E9" s="117"/>
      <c r="F9" s="44"/>
      <c r="G9" s="45" t="e">
        <f t="shared" si="0"/>
        <v>#DIV/0!</v>
      </c>
      <c r="H9" s="46"/>
      <c r="I9" s="15"/>
      <c r="J9" s="36" t="str">
        <f>IF('Run 3'!C12="","",LOG(C9))</f>
        <v/>
      </c>
      <c r="K9" s="37" t="str">
        <f>IF('Run 3'!C12="","",'Run 3'!C12)</f>
        <v/>
      </c>
      <c r="L9" s="38" t="str">
        <f>IF('Run 3'!C12="","",J9-J$44)</f>
        <v/>
      </c>
      <c r="M9" s="39" t="str">
        <f>IF('Run 3'!C12="","",L9*L9)</f>
        <v/>
      </c>
      <c r="N9" s="40"/>
      <c r="O9" s="32" t="str">
        <f>IF('Run 3'!C12="","",K9-$K$44)</f>
        <v/>
      </c>
      <c r="P9" s="41" t="str">
        <f>IF('Run 3'!C12="","",(K9-$K$44)^2)</f>
        <v/>
      </c>
      <c r="Q9" s="41"/>
      <c r="R9" s="41" t="str">
        <f>IF('Run 3'!C12="","",L9*O9)</f>
        <v/>
      </c>
      <c r="S9" s="41"/>
      <c r="T9" s="41"/>
      <c r="U9" s="41"/>
      <c r="V9" s="41"/>
      <c r="W9" s="41"/>
      <c r="X9" s="41"/>
      <c r="Y9" s="41"/>
    </row>
    <row r="10" spans="1:25" x14ac:dyDescent="0.25">
      <c r="A10" s="42"/>
      <c r="B10" s="43" t="str">
        <f>'Run 3'!A13</f>
        <v>A3</v>
      </c>
      <c r="C10" s="160">
        <f>'Exact copy numbers'!C4:D4</f>
        <v>0</v>
      </c>
      <c r="D10" s="116">
        <f>'Run 3'!C13</f>
        <v>0</v>
      </c>
      <c r="E10" s="115"/>
      <c r="F10" s="49"/>
      <c r="G10" s="50" t="e">
        <f t="shared" si="0"/>
        <v>#DIV/0!</v>
      </c>
      <c r="H10" s="51"/>
      <c r="I10" s="15"/>
      <c r="J10" s="36" t="str">
        <f>IF('Run 3'!C13="","",LOG(C10))</f>
        <v/>
      </c>
      <c r="K10" s="37" t="str">
        <f>IF('Run 3'!C13="","",'Run 3'!C13)</f>
        <v/>
      </c>
      <c r="L10" s="38" t="str">
        <f>IF('Run 3'!C13="","",J10-J$44)</f>
        <v/>
      </c>
      <c r="M10" s="39" t="str">
        <f>IF('Run 3'!C13="","",L10*L10)</f>
        <v/>
      </c>
      <c r="N10" s="40"/>
      <c r="O10" s="32" t="str">
        <f>IF('Run 3'!C13="","",K10-$K$44)</f>
        <v/>
      </c>
      <c r="P10" s="41" t="str">
        <f>IF('Run 3'!C13="","",(K10-$K$44)^2)</f>
        <v/>
      </c>
      <c r="Q10" s="41"/>
      <c r="R10" s="41" t="str">
        <f>IF('Run 3'!C13="","",L10*O10)</f>
        <v/>
      </c>
      <c r="S10" s="41"/>
      <c r="T10" s="41"/>
      <c r="U10" s="41"/>
      <c r="V10" s="41"/>
      <c r="W10" s="41"/>
      <c r="X10" s="41"/>
      <c r="Y10" s="41"/>
    </row>
    <row r="11" spans="1:25" x14ac:dyDescent="0.25">
      <c r="A11" s="42"/>
      <c r="B11" s="31" t="str">
        <f>'Run 3'!A14</f>
        <v>A4</v>
      </c>
      <c r="C11" s="128">
        <f>'Exact copy numbers'!C5:D5</f>
        <v>0</v>
      </c>
      <c r="D11" s="120">
        <f>'Run 3'!C14</f>
        <v>0</v>
      </c>
      <c r="E11" s="119">
        <f>STDEVA(D11:D13)</f>
        <v>0</v>
      </c>
      <c r="F11" s="33">
        <f>AVERAGE(D11:D13)</f>
        <v>0</v>
      </c>
      <c r="G11" s="34" t="e">
        <f t="shared" si="0"/>
        <v>#DIV/0!</v>
      </c>
      <c r="H11" s="35" t="e">
        <f>AVERAGE(G11:G13)</f>
        <v>#DIV/0!</v>
      </c>
      <c r="I11" s="15"/>
      <c r="J11" s="36" t="str">
        <f>IF('Run 3'!C14="","",LOG(C11))</f>
        <v/>
      </c>
      <c r="K11" s="37" t="str">
        <f>IF('Run 3'!C14="","",'Run 3'!C14)</f>
        <v/>
      </c>
      <c r="L11" s="38" t="str">
        <f>IF('Run 3'!C14="","",J11-J$44)</f>
        <v/>
      </c>
      <c r="M11" s="39" t="str">
        <f>IF('Run 3'!C14="","",L11*L11)</f>
        <v/>
      </c>
      <c r="N11" s="40"/>
      <c r="O11" s="32" t="str">
        <f>IF('Run 3'!C14="","",K11-$K$44)</f>
        <v/>
      </c>
      <c r="P11" s="41" t="str">
        <f>IF('Run 3'!C14="","",(K11-$K$44)^2)</f>
        <v/>
      </c>
      <c r="Q11" s="41"/>
      <c r="R11" s="41" t="str">
        <f>IF('Run 3'!C14="","",L11*O11)</f>
        <v/>
      </c>
      <c r="S11" s="41"/>
      <c r="T11" s="41"/>
      <c r="U11" s="41"/>
      <c r="V11" s="41"/>
      <c r="W11" s="41"/>
      <c r="X11" s="41"/>
      <c r="Y11" s="41"/>
    </row>
    <row r="12" spans="1:25" x14ac:dyDescent="0.25">
      <c r="A12" s="42"/>
      <c r="B12" s="43" t="str">
        <f>'Run 3'!A15</f>
        <v>A5</v>
      </c>
      <c r="C12" s="143">
        <f>'Exact copy numbers'!C5:D5</f>
        <v>0</v>
      </c>
      <c r="D12" s="118">
        <f>'Run 3'!C15</f>
        <v>0</v>
      </c>
      <c r="E12" s="117"/>
      <c r="F12" s="44"/>
      <c r="G12" s="45" t="e">
        <f t="shared" si="0"/>
        <v>#DIV/0!</v>
      </c>
      <c r="H12" s="46"/>
      <c r="I12" s="15"/>
      <c r="J12" s="36" t="str">
        <f>IF('Run 3'!C15="","",LOG(C12))</f>
        <v/>
      </c>
      <c r="K12" s="37" t="str">
        <f>IF('Run 3'!C15="","",'Run 3'!C15)</f>
        <v/>
      </c>
      <c r="L12" s="38" t="str">
        <f>IF('Run 3'!C15="","",J12-J$44)</f>
        <v/>
      </c>
      <c r="M12" s="39" t="str">
        <f>IF('Run 3'!C15="","",L12*L12)</f>
        <v/>
      </c>
      <c r="N12" s="40"/>
      <c r="O12" s="32" t="str">
        <f>IF('Run 3'!C15="","",K12-$K$44)</f>
        <v/>
      </c>
      <c r="P12" s="41" t="str">
        <f>IF('Run 3'!C15="","",(K12-$K$44)^2)</f>
        <v/>
      </c>
      <c r="Q12" s="41"/>
      <c r="R12" s="41" t="str">
        <f>IF('Run 3'!C15="","",L12*O12)</f>
        <v/>
      </c>
      <c r="S12" s="41"/>
      <c r="T12" s="41"/>
      <c r="U12" s="41"/>
      <c r="V12" s="41"/>
      <c r="W12" s="41"/>
      <c r="X12" s="41"/>
      <c r="Y12" s="41"/>
    </row>
    <row r="13" spans="1:25" x14ac:dyDescent="0.25">
      <c r="A13" s="42"/>
      <c r="B13" s="47" t="str">
        <f>'Run 3'!A16</f>
        <v>A6</v>
      </c>
      <c r="C13" s="149">
        <f>'Exact copy numbers'!C5:D5</f>
        <v>0</v>
      </c>
      <c r="D13" s="118">
        <f>'Run 3'!C16</f>
        <v>0</v>
      </c>
      <c r="E13" s="117"/>
      <c r="F13" s="44"/>
      <c r="G13" s="45" t="e">
        <f t="shared" si="0"/>
        <v>#DIV/0!</v>
      </c>
      <c r="H13" s="46"/>
      <c r="I13" s="15"/>
      <c r="J13" s="36" t="str">
        <f>IF('Run 3'!C16="","",LOG(C13))</f>
        <v/>
      </c>
      <c r="K13" s="37" t="str">
        <f>IF('Run 3'!C16="","",'Run 3'!C16)</f>
        <v/>
      </c>
      <c r="L13" s="38" t="str">
        <f>IF('Run 3'!C16="","",J13-J$44)</f>
        <v/>
      </c>
      <c r="M13" s="39" t="str">
        <f>IF('Run 3'!C16="","",L13*L13)</f>
        <v/>
      </c>
      <c r="N13" s="40"/>
      <c r="O13" s="32" t="str">
        <f>IF('Run 3'!C16="","",K13-$K$44)</f>
        <v/>
      </c>
      <c r="P13" s="41" t="str">
        <f>IF('Run 3'!C16="","",(K13-$K$44)^2)</f>
        <v/>
      </c>
      <c r="Q13" s="41"/>
      <c r="R13" s="41" t="str">
        <f>IF('Run 3'!C16="","",L13*O13)</f>
        <v/>
      </c>
      <c r="S13" s="41"/>
      <c r="T13" s="41"/>
      <c r="U13" s="41"/>
      <c r="V13" s="41"/>
      <c r="W13" s="41"/>
      <c r="X13" s="41"/>
      <c r="Y13" s="41"/>
    </row>
    <row r="14" spans="1:25" x14ac:dyDescent="0.25">
      <c r="A14" s="42"/>
      <c r="B14" s="43" t="str">
        <f>'Run 3'!A17</f>
        <v>A7</v>
      </c>
      <c r="C14" s="128">
        <f>'Exact copy numbers'!C6:D6</f>
        <v>0</v>
      </c>
      <c r="D14" s="123">
        <f>'Run 3'!C17</f>
        <v>0</v>
      </c>
      <c r="E14" s="32">
        <f>STDEVA(D14:D16)</f>
        <v>0</v>
      </c>
      <c r="F14" s="32">
        <f>AVERAGE(D14:D16)</f>
        <v>0</v>
      </c>
      <c r="G14" s="34" t="e">
        <f t="shared" si="0"/>
        <v>#DIV/0!</v>
      </c>
      <c r="H14" s="34" t="e">
        <f>AVERAGE(G14:G16)</f>
        <v>#DIV/0!</v>
      </c>
      <c r="I14" s="15"/>
      <c r="J14" s="36" t="str">
        <f>IF('Run 3'!C17="","",LOG(C14))</f>
        <v/>
      </c>
      <c r="K14" s="37" t="str">
        <f>IF('Run 3'!C17="","",'Run 3'!C17)</f>
        <v/>
      </c>
      <c r="L14" s="38" t="str">
        <f>IF('Run 3'!C17="","",J14-J$44)</f>
        <v/>
      </c>
      <c r="M14" s="39" t="str">
        <f>IF('Run 3'!C17="","",L14*L14)</f>
        <v/>
      </c>
      <c r="N14" s="40"/>
      <c r="O14" s="32" t="str">
        <f>IF('Run 3'!C17="","",K14-$K$44)</f>
        <v/>
      </c>
      <c r="P14" s="41" t="str">
        <f>IF('Run 3'!C17="","",(K14-$K$44)^2)</f>
        <v/>
      </c>
      <c r="Q14" s="41"/>
      <c r="R14" s="41" t="str">
        <f>IF('Run 3'!C17="","",L14*O14)</f>
        <v/>
      </c>
      <c r="S14" s="41"/>
      <c r="T14" s="41"/>
      <c r="U14" s="41"/>
      <c r="V14" s="41"/>
      <c r="W14" s="41"/>
      <c r="X14" s="41"/>
      <c r="Y14" s="41"/>
    </row>
    <row r="15" spans="1:25" x14ac:dyDescent="0.25">
      <c r="A15" s="42"/>
      <c r="B15" s="43" t="str">
        <f>'Run 3'!A18</f>
        <v>A8</v>
      </c>
      <c r="C15" s="143">
        <f>'Exact copy numbers'!C6:D6</f>
        <v>0</v>
      </c>
      <c r="D15" s="122">
        <f>'Run 3'!C18</f>
        <v>0</v>
      </c>
      <c r="E15" s="37"/>
      <c r="F15" s="37"/>
      <c r="G15" s="45" t="e">
        <f t="shared" si="0"/>
        <v>#DIV/0!</v>
      </c>
      <c r="H15" s="45"/>
      <c r="I15" s="15"/>
      <c r="J15" s="36" t="str">
        <f>IF('Run 3'!C18="","",LOG(C15))</f>
        <v/>
      </c>
      <c r="K15" s="37" t="str">
        <f>IF('Run 3'!C18="","",'Run 3'!C18)</f>
        <v/>
      </c>
      <c r="L15" s="38" t="str">
        <f>IF('Run 3'!C18="","",J15-J$44)</f>
        <v/>
      </c>
      <c r="M15" s="39" t="str">
        <f>IF('Run 3'!C18="","",L15*L15)</f>
        <v/>
      </c>
      <c r="N15" s="40"/>
      <c r="O15" s="32" t="str">
        <f>IF('Run 3'!C18="","",K15-$K$44)</f>
        <v/>
      </c>
      <c r="P15" s="41" t="str">
        <f>IF('Run 3'!C18="","",(K15-$K$44)^2)</f>
        <v/>
      </c>
      <c r="Q15" s="41"/>
      <c r="R15" s="41" t="str">
        <f>IF('Run 3'!C18="","",L15*O15)</f>
        <v/>
      </c>
      <c r="S15" s="41"/>
      <c r="T15" s="41"/>
      <c r="U15" s="41"/>
      <c r="V15" s="41"/>
      <c r="W15" s="41"/>
      <c r="X15" s="41"/>
      <c r="Y15" s="41"/>
    </row>
    <row r="16" spans="1:25" x14ac:dyDescent="0.25">
      <c r="A16" s="208"/>
      <c r="B16" s="43" t="str">
        <f>'Run 3'!A19</f>
        <v>A9</v>
      </c>
      <c r="C16" s="149">
        <f>'Exact copy numbers'!C6:D6</f>
        <v>0</v>
      </c>
      <c r="D16" s="124">
        <f>'Run 3'!C19</f>
        <v>0</v>
      </c>
      <c r="E16" s="48"/>
      <c r="F16" s="48"/>
      <c r="G16" s="50" t="e">
        <f t="shared" si="0"/>
        <v>#DIV/0!</v>
      </c>
      <c r="H16" s="50"/>
      <c r="I16" s="15"/>
      <c r="J16" s="36" t="str">
        <f>IF('Run 3'!C19="","",LOG(C16))</f>
        <v/>
      </c>
      <c r="K16" s="37" t="str">
        <f>IF('Run 3'!C19="","",'Run 3'!C19)</f>
        <v/>
      </c>
      <c r="L16" s="38" t="str">
        <f>IF('Run 3'!C19="","",J16-J$44)</f>
        <v/>
      </c>
      <c r="M16" s="39" t="str">
        <f>IF('Run 3'!C19="","",L16*L16)</f>
        <v/>
      </c>
      <c r="N16" s="40"/>
      <c r="O16" s="32" t="str">
        <f>IF('Run 3'!C19="","",K16-$K$44)</f>
        <v/>
      </c>
      <c r="P16" s="41" t="str">
        <f>IF('Run 3'!C19="","",(K16-$K$44)^2)</f>
        <v/>
      </c>
      <c r="Q16" s="41"/>
      <c r="R16" s="41" t="str">
        <f>IF('Run 3'!C19="","",L16*O16)</f>
        <v/>
      </c>
      <c r="S16" s="41"/>
      <c r="T16" s="41"/>
      <c r="U16" s="41"/>
      <c r="V16" s="41"/>
      <c r="W16" s="41"/>
      <c r="X16" s="41"/>
      <c r="Y16" s="41"/>
    </row>
    <row r="17" spans="1:25" x14ac:dyDescent="0.25">
      <c r="A17" s="42">
        <v>2</v>
      </c>
      <c r="B17" s="31" t="str">
        <f>'Run 3'!A20</f>
        <v>B1</v>
      </c>
      <c r="C17" s="158">
        <f>'Exact copy numbers'!C4:D4</f>
        <v>0</v>
      </c>
      <c r="D17" s="123">
        <f>'Run 3'!C20</f>
        <v>0</v>
      </c>
      <c r="E17" s="32">
        <f>STDEVA(D17:D19)</f>
        <v>0</v>
      </c>
      <c r="F17" s="32">
        <f>AVERAGE(D17:D19)</f>
        <v>0</v>
      </c>
      <c r="G17" s="34" t="e">
        <f t="shared" si="0"/>
        <v>#DIV/0!</v>
      </c>
      <c r="H17" s="34" t="e">
        <f>AVERAGE(G17:G19)</f>
        <v>#DIV/0!</v>
      </c>
      <c r="I17" s="15"/>
      <c r="J17" s="36" t="str">
        <f>IF('Run 3'!C20="","",LOG(C17))</f>
        <v/>
      </c>
      <c r="K17" s="37" t="str">
        <f>IF('Run 3'!C20="","",'Run 3'!C20)</f>
        <v/>
      </c>
      <c r="L17" s="38" t="str">
        <f>IF('Run 3'!C20="","",J17-J$44)</f>
        <v/>
      </c>
      <c r="M17" s="39" t="str">
        <f>IF('Run 3'!C20="","",L17*L17)</f>
        <v/>
      </c>
      <c r="N17" s="40"/>
      <c r="O17" s="32" t="str">
        <f>IF('Run 3'!C20="","",K17-$K$44)</f>
        <v/>
      </c>
      <c r="P17" s="41" t="str">
        <f>IF('Run 3'!C20="","",(K17-$K$44)^2)</f>
        <v/>
      </c>
      <c r="Q17" s="41"/>
      <c r="R17" s="41" t="str">
        <f>IF('Run 3'!C20="","",L17*O17)</f>
        <v/>
      </c>
      <c r="S17" s="41"/>
      <c r="T17" s="41"/>
      <c r="U17" s="41"/>
      <c r="V17" s="41"/>
      <c r="W17" s="41"/>
      <c r="X17" s="41"/>
      <c r="Y17" s="41"/>
    </row>
    <row r="18" spans="1:25" x14ac:dyDescent="0.25">
      <c r="A18" s="42"/>
      <c r="B18" s="43" t="str">
        <f>'Run 3'!A21</f>
        <v>B2</v>
      </c>
      <c r="C18" s="160">
        <f>'Exact copy numbers'!C4:D4</f>
        <v>0</v>
      </c>
      <c r="D18" s="122">
        <f>'Run 3'!C21</f>
        <v>0</v>
      </c>
      <c r="E18" s="37"/>
      <c r="F18" s="37"/>
      <c r="G18" s="45" t="e">
        <f t="shared" si="0"/>
        <v>#DIV/0!</v>
      </c>
      <c r="H18" s="45"/>
      <c r="I18" s="15"/>
      <c r="J18" s="36" t="str">
        <f>IF('Run 3'!C21="","",LOG(C18))</f>
        <v/>
      </c>
      <c r="K18" s="37" t="str">
        <f>IF('Run 3'!C21="","",'Run 3'!C21)</f>
        <v/>
      </c>
      <c r="L18" s="38" t="str">
        <f>IF('Run 3'!C21="","",J18-J$44)</f>
        <v/>
      </c>
      <c r="M18" s="39" t="str">
        <f>IF('Run 3'!C21="","",L18*L18)</f>
        <v/>
      </c>
      <c r="N18" s="40"/>
      <c r="O18" s="32" t="str">
        <f>IF('Run 3'!C21="","",K18-$K$44)</f>
        <v/>
      </c>
      <c r="P18" s="41" t="str">
        <f>IF('Run 3'!C21="","",(K18-$K$44)^2)</f>
        <v/>
      </c>
      <c r="Q18" s="41"/>
      <c r="R18" s="41" t="str">
        <f>IF('Run 3'!C21="","",L18*O18)</f>
        <v/>
      </c>
      <c r="S18" s="41"/>
      <c r="T18" s="41"/>
      <c r="U18" s="41"/>
      <c r="V18" s="41"/>
      <c r="W18" s="41"/>
      <c r="X18" s="41"/>
      <c r="Y18" s="41"/>
    </row>
    <row r="19" spans="1:25" x14ac:dyDescent="0.25">
      <c r="A19" s="42"/>
      <c r="B19" s="47" t="str">
        <f>'Run 3'!A22</f>
        <v>B3</v>
      </c>
      <c r="C19" s="160">
        <f>'Exact copy numbers'!C4:D4</f>
        <v>0</v>
      </c>
      <c r="D19" s="124">
        <f>'Run 3'!C22</f>
        <v>0</v>
      </c>
      <c r="E19" s="48"/>
      <c r="F19" s="48"/>
      <c r="G19" s="45" t="e">
        <f t="shared" si="0"/>
        <v>#DIV/0!</v>
      </c>
      <c r="H19" s="50"/>
      <c r="I19" s="15"/>
      <c r="J19" s="36" t="str">
        <f>IF('Run 3'!C22="","",LOG(C19))</f>
        <v/>
      </c>
      <c r="K19" s="37" t="str">
        <f>IF('Run 3'!C22="","",'Run 3'!C22)</f>
        <v/>
      </c>
      <c r="L19" s="38" t="str">
        <f>IF('Run 3'!C22="","",J19-J$44)</f>
        <v/>
      </c>
      <c r="M19" s="39" t="str">
        <f>IF('Run 3'!C22="","",L19*L19)</f>
        <v/>
      </c>
      <c r="N19" s="40"/>
      <c r="O19" s="32" t="str">
        <f>IF('Run 3'!C22="","",K19-$K$44)</f>
        <v/>
      </c>
      <c r="P19" s="41" t="str">
        <f>IF('Run 3'!C22="","",(K19-$K$44)^2)</f>
        <v/>
      </c>
      <c r="Q19" s="41"/>
      <c r="R19" s="41" t="str">
        <f>IF('Run 3'!C22="","",L19*O19)</f>
        <v/>
      </c>
      <c r="S19" s="41"/>
      <c r="T19" s="41"/>
      <c r="U19" s="41"/>
      <c r="V19" s="41"/>
      <c r="W19" s="41"/>
      <c r="X19" s="41"/>
      <c r="Y19" s="41"/>
    </row>
    <row r="20" spans="1:25" x14ac:dyDescent="0.25">
      <c r="A20" s="42"/>
      <c r="B20" s="43" t="str">
        <f>'Run 3'!A23</f>
        <v>B4</v>
      </c>
      <c r="C20" s="128">
        <f>'Exact copy numbers'!C5:D5</f>
        <v>0</v>
      </c>
      <c r="D20" s="118">
        <f>'Run 3'!C23</f>
        <v>0</v>
      </c>
      <c r="E20" s="117">
        <f>STDEVA(D20:D22)</f>
        <v>0</v>
      </c>
      <c r="F20" s="44">
        <f>AVERAGE(D20:D22)</f>
        <v>0</v>
      </c>
      <c r="G20" s="34" t="e">
        <f t="shared" si="0"/>
        <v>#DIV/0!</v>
      </c>
      <c r="H20" s="46" t="e">
        <f>AVERAGE(G20:G22)</f>
        <v>#DIV/0!</v>
      </c>
      <c r="I20" s="15"/>
      <c r="J20" s="36" t="str">
        <f>IF('Run 3'!C23="","",LOG(C20))</f>
        <v/>
      </c>
      <c r="K20" s="37" t="str">
        <f>IF('Run 3'!C23="","",'Run 3'!C23)</f>
        <v/>
      </c>
      <c r="L20" s="38" t="str">
        <f>IF('Run 3'!C23="","",J20-J$44)</f>
        <v/>
      </c>
      <c r="M20" s="39" t="str">
        <f>IF('Run 3'!C23="","",L20*L20)</f>
        <v/>
      </c>
      <c r="N20" s="40"/>
      <c r="O20" s="32" t="str">
        <f>IF('Run 3'!C23="","",K20-$K$44)</f>
        <v/>
      </c>
      <c r="P20" s="41" t="str">
        <f>IF('Run 3'!C23="","",(K20-$K$44)^2)</f>
        <v/>
      </c>
      <c r="Q20" s="41"/>
      <c r="R20" s="41" t="str">
        <f>IF('Run 3'!C23="","",L20*O20)</f>
        <v/>
      </c>
      <c r="S20" s="41"/>
      <c r="T20" s="41"/>
      <c r="U20" s="41"/>
      <c r="V20" s="41"/>
      <c r="W20" s="41"/>
      <c r="X20" s="41"/>
      <c r="Y20" s="41"/>
    </row>
    <row r="21" spans="1:25" x14ac:dyDescent="0.25">
      <c r="A21" s="42"/>
      <c r="B21" s="43" t="str">
        <f>'Run 3'!A24</f>
        <v>B5</v>
      </c>
      <c r="C21" s="143">
        <f>'Exact copy numbers'!C5:D5</f>
        <v>0</v>
      </c>
      <c r="D21" s="118">
        <f>'Run 3'!C24</f>
        <v>0</v>
      </c>
      <c r="E21" s="117"/>
      <c r="F21" s="44"/>
      <c r="G21" s="45" t="e">
        <f t="shared" si="0"/>
        <v>#DIV/0!</v>
      </c>
      <c r="H21" s="46"/>
      <c r="I21" s="15"/>
      <c r="J21" s="36" t="str">
        <f>IF('Run 3'!C24="","",LOG(C21))</f>
        <v/>
      </c>
      <c r="K21" s="37" t="str">
        <f>IF('Run 3'!C24="","",'Run 3'!C24)</f>
        <v/>
      </c>
      <c r="L21" s="38" t="str">
        <f>IF('Run 3'!C24="","",J21-J$44)</f>
        <v/>
      </c>
      <c r="M21" s="39" t="str">
        <f>IF('Run 3'!C24="","",L21*L21)</f>
        <v/>
      </c>
      <c r="N21" s="40"/>
      <c r="O21" s="32" t="str">
        <f>IF('Run 3'!C24="","",K21-$K$44)</f>
        <v/>
      </c>
      <c r="P21" s="41" t="str">
        <f>IF('Run 3'!C24="","",(K21-$K$44)^2)</f>
        <v/>
      </c>
      <c r="Q21" s="41"/>
      <c r="R21" s="41" t="str">
        <f>IF('Run 3'!C24="","",L21*O21)</f>
        <v/>
      </c>
      <c r="S21" s="41"/>
      <c r="T21" s="41"/>
      <c r="U21" s="41"/>
      <c r="V21" s="41"/>
      <c r="W21" s="41"/>
      <c r="X21" s="41"/>
      <c r="Y21" s="41"/>
    </row>
    <row r="22" spans="1:25" x14ac:dyDescent="0.25">
      <c r="A22" s="53"/>
      <c r="B22" s="47" t="str">
        <f>'Run 3'!A25</f>
        <v>B6</v>
      </c>
      <c r="C22" s="149">
        <f>'Exact copy numbers'!C5:D5</f>
        <v>0</v>
      </c>
      <c r="D22" s="118">
        <f>'Run 3'!C25</f>
        <v>0</v>
      </c>
      <c r="E22" s="117"/>
      <c r="F22" s="44"/>
      <c r="G22" s="50" t="e">
        <f t="shared" si="0"/>
        <v>#DIV/0!</v>
      </c>
      <c r="H22" s="46"/>
      <c r="I22" s="15"/>
      <c r="J22" s="36" t="str">
        <f>IF('Run 3'!C25="","",LOG(C22))</f>
        <v/>
      </c>
      <c r="K22" s="37" t="str">
        <f>IF('Run 3'!C25="","",'Run 3'!C25)</f>
        <v/>
      </c>
      <c r="L22" s="38" t="str">
        <f>IF('Run 3'!C25="","",J22-J$44)</f>
        <v/>
      </c>
      <c r="M22" s="39" t="str">
        <f>IF('Run 3'!C25="","",L22*L22)</f>
        <v/>
      </c>
      <c r="N22" s="40"/>
      <c r="O22" s="32" t="str">
        <f>IF('Run 3'!C25="","",K22-$K$44)</f>
        <v/>
      </c>
      <c r="P22" s="41" t="str">
        <f>IF('Run 3'!C25="","",(K22-$K$44)^2)</f>
        <v/>
      </c>
      <c r="Q22" s="41"/>
      <c r="R22" s="41" t="str">
        <f>IF('Run 3'!C25="","",L22*O22)</f>
        <v/>
      </c>
      <c r="S22" s="41"/>
      <c r="T22" s="41"/>
      <c r="U22" s="41"/>
      <c r="V22" s="41"/>
      <c r="W22" s="41"/>
      <c r="X22" s="41"/>
      <c r="Y22" s="41"/>
    </row>
    <row r="23" spans="1:25" x14ac:dyDescent="0.25">
      <c r="A23" s="42"/>
      <c r="B23" s="31" t="str">
        <f>'Run 3'!A26</f>
        <v>B7</v>
      </c>
      <c r="C23" s="128">
        <f>'Exact copy numbers'!C6:D6</f>
        <v>0</v>
      </c>
      <c r="D23" s="120">
        <f>'Run 3'!C26</f>
        <v>0</v>
      </c>
      <c r="E23" s="119">
        <f>STDEVA(D23:D25)</f>
        <v>0</v>
      </c>
      <c r="F23" s="33">
        <f>AVERAGE(D23:D25)</f>
        <v>0</v>
      </c>
      <c r="G23" s="45" t="e">
        <f t="shared" si="0"/>
        <v>#DIV/0!</v>
      </c>
      <c r="H23" s="35" t="e">
        <f>AVERAGE(G23:G25)</f>
        <v>#DIV/0!</v>
      </c>
      <c r="I23" s="15"/>
      <c r="J23" s="36" t="str">
        <f>IF('Run 3'!C26="","",LOG(C23))</f>
        <v/>
      </c>
      <c r="K23" s="37" t="str">
        <f>IF('Run 3'!C26="","",'Run 3'!C26)</f>
        <v/>
      </c>
      <c r="L23" s="38" t="str">
        <f>IF('Run 3'!C26="","",J23-J$44)</f>
        <v/>
      </c>
      <c r="M23" s="39" t="str">
        <f>IF('Run 3'!C26="","",L23*L23)</f>
        <v/>
      </c>
      <c r="N23" s="40"/>
      <c r="O23" s="32" t="str">
        <f>IF('Run 3'!C26="","",K23-$K$44)</f>
        <v/>
      </c>
      <c r="P23" s="41" t="str">
        <f>IF('Run 3'!C26="","",(K23-$K$44)^2)</f>
        <v/>
      </c>
      <c r="Q23" s="41"/>
      <c r="R23" s="41" t="str">
        <f>IF('Run 3'!C26="","",L23*O23)</f>
        <v/>
      </c>
      <c r="S23" s="41"/>
      <c r="T23" s="41"/>
      <c r="U23" s="41"/>
      <c r="V23" s="41"/>
      <c r="W23" s="41"/>
      <c r="X23" s="41"/>
      <c r="Y23" s="41"/>
    </row>
    <row r="24" spans="1:25" x14ac:dyDescent="0.25">
      <c r="A24" s="42"/>
      <c r="B24" s="43" t="str">
        <f>'Run 3'!A27</f>
        <v>B8</v>
      </c>
      <c r="C24" s="143">
        <f>'Exact copy numbers'!C6:D6</f>
        <v>0</v>
      </c>
      <c r="D24" s="118">
        <f>'Run 3'!C27</f>
        <v>0</v>
      </c>
      <c r="E24" s="117"/>
      <c r="F24" s="44"/>
      <c r="G24" s="45" t="e">
        <f t="shared" si="0"/>
        <v>#DIV/0!</v>
      </c>
      <c r="H24" s="46"/>
      <c r="I24" s="15"/>
      <c r="J24" s="36" t="str">
        <f>IF('Run 3'!C27="","",LOG(C24))</f>
        <v/>
      </c>
      <c r="K24" s="37" t="str">
        <f>IF('Run 3'!C27="","",'Run 3'!C27)</f>
        <v/>
      </c>
      <c r="L24" s="38" t="str">
        <f>IF('Run 3'!C27="","",J24-J$44)</f>
        <v/>
      </c>
      <c r="M24" s="39" t="str">
        <f>IF('Run 3'!C27="","",L24*L24)</f>
        <v/>
      </c>
      <c r="N24" s="40"/>
      <c r="O24" s="32" t="str">
        <f>IF('Run 3'!C27="","",K24-$K$44)</f>
        <v/>
      </c>
      <c r="P24" s="41" t="str">
        <f>IF('Run 3'!C27="","",(K24-$K$44)^2)</f>
        <v/>
      </c>
      <c r="Q24" s="41"/>
      <c r="R24" s="41" t="str">
        <f>IF('Run 3'!C27="","",L24*O24)</f>
        <v/>
      </c>
      <c r="S24" s="41"/>
      <c r="T24" s="41"/>
      <c r="U24" s="41"/>
      <c r="V24" s="41"/>
      <c r="W24" s="41"/>
      <c r="X24" s="41"/>
      <c r="Y24" s="41"/>
    </row>
    <row r="25" spans="1:25" x14ac:dyDescent="0.25">
      <c r="A25" s="42"/>
      <c r="B25" s="43" t="str">
        <f>'Run 3'!A28</f>
        <v>B9</v>
      </c>
      <c r="C25" s="149">
        <f>'Exact copy numbers'!C6:D6</f>
        <v>0</v>
      </c>
      <c r="D25" s="116">
        <f>'Run 3'!C28</f>
        <v>0</v>
      </c>
      <c r="E25" s="115"/>
      <c r="F25" s="49"/>
      <c r="G25" s="50" t="e">
        <f t="shared" si="0"/>
        <v>#DIV/0!</v>
      </c>
      <c r="H25" s="51"/>
      <c r="I25" s="15"/>
      <c r="J25" s="36" t="str">
        <f>IF('Run 3'!C28="","",LOG(C25))</f>
        <v/>
      </c>
      <c r="K25" s="37" t="str">
        <f>IF('Run 3'!C28="","",'Run 3'!C28)</f>
        <v/>
      </c>
      <c r="L25" s="38" t="str">
        <f>IF('Run 3'!C28="","",J25-J$44)</f>
        <v/>
      </c>
      <c r="M25" s="39" t="str">
        <f>IF('Run 3'!C28="","",L25*L25)</f>
        <v/>
      </c>
      <c r="N25" s="40"/>
      <c r="O25" s="32" t="str">
        <f>IF('Run 3'!C28="","",K25-$K$44)</f>
        <v/>
      </c>
      <c r="P25" s="41" t="str">
        <f>IF('Run 3'!C28="","",(K25-$K$44)^2)</f>
        <v/>
      </c>
      <c r="Q25" s="41"/>
      <c r="R25" s="41" t="str">
        <f>IF('Run 3'!C28="","",L25*O25)</f>
        <v/>
      </c>
      <c r="S25" s="41"/>
      <c r="T25" s="41"/>
      <c r="U25" s="41"/>
      <c r="V25" s="41"/>
      <c r="W25" s="41"/>
      <c r="X25" s="41"/>
      <c r="Y25" s="41"/>
    </row>
    <row r="26" spans="1:25" x14ac:dyDescent="0.25">
      <c r="A26" s="20">
        <v>3</v>
      </c>
      <c r="B26" s="31" t="str">
        <f>'Run 3'!A29</f>
        <v>C1</v>
      </c>
      <c r="C26" s="128">
        <f>'Exact copy numbers'!C4:D4</f>
        <v>0</v>
      </c>
      <c r="D26" s="120">
        <f>'Run 3'!C29</f>
        <v>0</v>
      </c>
      <c r="E26" s="119">
        <f>STDEVA(D26:D28)</f>
        <v>0</v>
      </c>
      <c r="F26" s="33">
        <f>AVERAGE(D26:D28)</f>
        <v>0</v>
      </c>
      <c r="G26" s="34" t="e">
        <f t="shared" si="0"/>
        <v>#DIV/0!</v>
      </c>
      <c r="H26" s="35" t="e">
        <f>AVERAGE(G26:G28)</f>
        <v>#DIV/0!</v>
      </c>
      <c r="I26" s="15"/>
      <c r="J26" s="36" t="str">
        <f>IF('Run 3'!C29="","",LOG(C26))</f>
        <v/>
      </c>
      <c r="K26" s="37" t="str">
        <f>IF('Run 3'!C29="","",'Run 3'!C29)</f>
        <v/>
      </c>
      <c r="L26" s="38" t="str">
        <f>IF('Run 3'!C29="","",J26-J$44)</f>
        <v/>
      </c>
      <c r="M26" s="39" t="str">
        <f>IF('Run 3'!C29="","",L26*L26)</f>
        <v/>
      </c>
      <c r="N26" s="40"/>
      <c r="O26" s="32" t="str">
        <f>IF('Run 3'!C29="","",K26-$K$44)</f>
        <v/>
      </c>
      <c r="P26" s="41" t="str">
        <f>IF('Run 3'!C29="","",(K26-$K$44)^2)</f>
        <v/>
      </c>
      <c r="Q26" s="41"/>
      <c r="R26" s="41" t="str">
        <f>IF('Run 3'!C29="","",L26*O26)</f>
        <v/>
      </c>
      <c r="S26" s="41"/>
      <c r="T26" s="41"/>
      <c r="U26" s="41"/>
      <c r="V26" s="41"/>
      <c r="W26" s="41"/>
      <c r="X26" s="41"/>
      <c r="Y26" s="41"/>
    </row>
    <row r="27" spans="1:25" x14ac:dyDescent="0.25">
      <c r="A27" s="42"/>
      <c r="B27" s="43" t="str">
        <f>'Run 3'!A30</f>
        <v>C2</v>
      </c>
      <c r="C27" s="143">
        <f>'Exact copy numbers'!C4:D4</f>
        <v>0</v>
      </c>
      <c r="D27" s="118">
        <f>'Run 3'!C30</f>
        <v>0</v>
      </c>
      <c r="E27" s="117"/>
      <c r="F27" s="44"/>
      <c r="G27" s="45" t="e">
        <f t="shared" si="0"/>
        <v>#DIV/0!</v>
      </c>
      <c r="H27" s="46"/>
      <c r="I27" s="15"/>
      <c r="J27" s="36" t="str">
        <f>IF('Run 3'!C30="","",LOG(C27))</f>
        <v/>
      </c>
      <c r="K27" s="37" t="str">
        <f>IF('Run 3'!C30="","",'Run 3'!C30)</f>
        <v/>
      </c>
      <c r="L27" s="38" t="str">
        <f>IF('Run 3'!C30="","",J27-J$44)</f>
        <v/>
      </c>
      <c r="M27" s="39" t="str">
        <f>IF('Run 3'!C30="","",L27*L27)</f>
        <v/>
      </c>
      <c r="N27" s="40"/>
      <c r="O27" s="32" t="str">
        <f>IF('Run 3'!C30="","",K27-$K$44)</f>
        <v/>
      </c>
      <c r="P27" s="41" t="str">
        <f>IF('Run 3'!C30="","",(K27-$K$44)^2)</f>
        <v/>
      </c>
      <c r="Q27" s="41"/>
      <c r="R27" s="41" t="str">
        <f>IF('Run 3'!C30="","",L27*O27)</f>
        <v/>
      </c>
      <c r="S27" s="41"/>
      <c r="T27" s="41"/>
      <c r="U27" s="41"/>
      <c r="V27" s="41"/>
      <c r="W27" s="41"/>
      <c r="X27" s="41"/>
      <c r="Y27" s="41"/>
    </row>
    <row r="28" spans="1:25" x14ac:dyDescent="0.25">
      <c r="A28" s="42"/>
      <c r="B28" s="47" t="str">
        <f>'Run 3'!A31</f>
        <v>C3</v>
      </c>
      <c r="C28" s="149">
        <f>'Exact copy numbers'!C4:D4</f>
        <v>0</v>
      </c>
      <c r="D28" s="116">
        <f>'Run 3'!C31</f>
        <v>0</v>
      </c>
      <c r="E28" s="115"/>
      <c r="F28" s="49"/>
      <c r="G28" s="50" t="e">
        <f t="shared" si="0"/>
        <v>#DIV/0!</v>
      </c>
      <c r="H28" s="51"/>
      <c r="I28" s="15"/>
      <c r="J28" s="36" t="str">
        <f>IF('Run 3'!C31="","",LOG(C28))</f>
        <v/>
      </c>
      <c r="K28" s="37" t="str">
        <f>IF('Run 3'!C31="","",'Run 3'!C31)</f>
        <v/>
      </c>
      <c r="L28" s="38" t="str">
        <f>IF('Run 3'!C31="","",J28-J$44)</f>
        <v/>
      </c>
      <c r="M28" s="39" t="str">
        <f>IF('Run 3'!C31="","",L28*L28)</f>
        <v/>
      </c>
      <c r="N28" s="40"/>
      <c r="O28" s="32" t="str">
        <f>IF('Run 3'!C31="","",K28-$K$44)</f>
        <v/>
      </c>
      <c r="P28" s="41" t="str">
        <f>IF('Run 3'!C31="","",(K28-$K$44)^2)</f>
        <v/>
      </c>
      <c r="Q28" s="41"/>
      <c r="R28" s="41" t="str">
        <f>IF('Run 3'!C31="","",L28*O28)</f>
        <v/>
      </c>
      <c r="S28" s="41"/>
      <c r="T28" s="41"/>
      <c r="U28" s="41"/>
      <c r="V28" s="41"/>
      <c r="W28" s="41"/>
      <c r="X28" s="41"/>
      <c r="Y28" s="41"/>
    </row>
    <row r="29" spans="1:25" x14ac:dyDescent="0.25">
      <c r="A29" s="42"/>
      <c r="B29" s="43" t="str">
        <f>'Run 3'!A32</f>
        <v>C4</v>
      </c>
      <c r="C29" s="128">
        <f>'Exact copy numbers'!C5:D5</f>
        <v>0</v>
      </c>
      <c r="D29" s="120">
        <f>'Run 3'!C32</f>
        <v>0</v>
      </c>
      <c r="E29" s="119">
        <f>STDEVA(D29:D31)</f>
        <v>0</v>
      </c>
      <c r="F29" s="33">
        <f>AVERAGE(D29:D31)</f>
        <v>0</v>
      </c>
      <c r="G29" s="34" t="e">
        <f t="shared" si="0"/>
        <v>#DIV/0!</v>
      </c>
      <c r="H29" s="35" t="e">
        <f>AVERAGE(G29:G31)</f>
        <v>#DIV/0!</v>
      </c>
      <c r="I29" s="15"/>
      <c r="J29" s="36" t="str">
        <f>IF('Run 3'!C32="","",LOG(C29))</f>
        <v/>
      </c>
      <c r="K29" s="37" t="str">
        <f>IF('Run 3'!C32="","",'Run 3'!C32)</f>
        <v/>
      </c>
      <c r="L29" s="38" t="str">
        <f>IF('Run 3'!C32="","",J29-J$44)</f>
        <v/>
      </c>
      <c r="M29" s="39" t="str">
        <f>IF('Run 3'!C32="","",L29*L29)</f>
        <v/>
      </c>
      <c r="N29" s="40"/>
      <c r="O29" s="32" t="str">
        <f>IF('Run 3'!C32="","",K29-$K$44)</f>
        <v/>
      </c>
      <c r="P29" s="41" t="str">
        <f>IF('Run 3'!C32="","",(K29-$K$44)^2)</f>
        <v/>
      </c>
      <c r="Q29" s="41"/>
      <c r="R29" s="41" t="str">
        <f>IF('Run 3'!C32="","",L29*O29)</f>
        <v/>
      </c>
      <c r="S29" s="41"/>
      <c r="T29" s="41"/>
      <c r="U29" s="41"/>
      <c r="V29" s="41"/>
      <c r="W29" s="41"/>
      <c r="X29" s="41"/>
      <c r="Y29" s="41"/>
    </row>
    <row r="30" spans="1:25" x14ac:dyDescent="0.25">
      <c r="A30" s="42"/>
      <c r="B30" s="43" t="str">
        <f>'Run 3'!A33</f>
        <v>C5</v>
      </c>
      <c r="C30" s="143">
        <f>'Exact copy numbers'!C5:D5</f>
        <v>0</v>
      </c>
      <c r="D30" s="118">
        <f>'Run 3'!C33</f>
        <v>0</v>
      </c>
      <c r="E30" s="117"/>
      <c r="F30" s="44"/>
      <c r="G30" s="45" t="e">
        <f t="shared" si="0"/>
        <v>#DIV/0!</v>
      </c>
      <c r="H30" s="46"/>
      <c r="I30" s="15"/>
      <c r="J30" s="36" t="str">
        <f>IF('Run 3'!C33="","",LOG(C30))</f>
        <v/>
      </c>
      <c r="K30" s="37" t="str">
        <f>IF('Run 3'!C33="","",'Run 3'!C33)</f>
        <v/>
      </c>
      <c r="L30" s="38" t="str">
        <f>IF('Run 3'!C33="","",J30-J$44)</f>
        <v/>
      </c>
      <c r="M30" s="39" t="str">
        <f>IF('Run 3'!C33="","",L30*L30)</f>
        <v/>
      </c>
      <c r="N30" s="40"/>
      <c r="O30" s="32" t="str">
        <f>IF('Run 3'!C33="","",K30-$K$44)</f>
        <v/>
      </c>
      <c r="P30" s="41" t="str">
        <f>IF('Run 3'!C33="","",(K30-$K$44)^2)</f>
        <v/>
      </c>
      <c r="Q30" s="41"/>
      <c r="R30" s="41" t="str">
        <f>IF('Run 3'!C33="","",L30*O30)</f>
        <v/>
      </c>
      <c r="S30" s="41"/>
      <c r="T30" s="41"/>
      <c r="U30" s="41"/>
      <c r="V30" s="41"/>
      <c r="W30" s="41"/>
      <c r="X30" s="41"/>
      <c r="Y30" s="41"/>
    </row>
    <row r="31" spans="1:25" x14ac:dyDescent="0.25">
      <c r="A31" s="42"/>
      <c r="B31" s="43" t="str">
        <f>'Run 3'!A34</f>
        <v>C6</v>
      </c>
      <c r="C31" s="149">
        <f>'Exact copy numbers'!C5:D5</f>
        <v>0</v>
      </c>
      <c r="D31" s="116">
        <f>'Run 3'!C34</f>
        <v>0</v>
      </c>
      <c r="E31" s="115"/>
      <c r="F31" s="49"/>
      <c r="G31" s="50" t="e">
        <f t="shared" si="0"/>
        <v>#DIV/0!</v>
      </c>
      <c r="H31" s="51"/>
      <c r="I31" s="15"/>
      <c r="J31" s="36" t="str">
        <f>IF('Run 3'!C34="","",LOG(C31))</f>
        <v/>
      </c>
      <c r="K31" s="37" t="str">
        <f>IF('Run 3'!C34="","",'Run 3'!C34)</f>
        <v/>
      </c>
      <c r="L31" s="38" t="str">
        <f>IF('Run 3'!C34="","",J31-J$44)</f>
        <v/>
      </c>
      <c r="M31" s="39" t="str">
        <f>IF('Run 3'!C34="","",L31*L31)</f>
        <v/>
      </c>
      <c r="N31" s="40"/>
      <c r="O31" s="32" t="str">
        <f>IF('Run 3'!C34="","",K31-$K$44)</f>
        <v/>
      </c>
      <c r="P31" s="41" t="str">
        <f>IF('Run 3'!C34="","",(K31-$K$44)^2)</f>
        <v/>
      </c>
      <c r="Q31" s="41"/>
      <c r="R31" s="41" t="str">
        <f>IF('Run 3'!C34="","",L31*O31)</f>
        <v/>
      </c>
      <c r="S31" s="41"/>
      <c r="T31" s="41"/>
      <c r="U31" s="41"/>
      <c r="V31" s="41"/>
      <c r="W31" s="41"/>
      <c r="X31" s="41"/>
      <c r="Y31" s="41"/>
    </row>
    <row r="32" spans="1:25" x14ac:dyDescent="0.25">
      <c r="A32" s="42"/>
      <c r="B32" s="31" t="str">
        <f>'Run 3'!A35</f>
        <v>C7</v>
      </c>
      <c r="C32" s="128">
        <f>'Exact copy numbers'!C6:D6</f>
        <v>0</v>
      </c>
      <c r="D32" s="120">
        <f>'Run 3'!C35</f>
        <v>0</v>
      </c>
      <c r="E32" s="119">
        <f>STDEVA(D32:D34)</f>
        <v>0</v>
      </c>
      <c r="F32" s="33">
        <f>AVERAGE(D32:D34)</f>
        <v>0</v>
      </c>
      <c r="G32" s="34" t="e">
        <f t="shared" si="0"/>
        <v>#DIV/0!</v>
      </c>
      <c r="H32" s="35" t="e">
        <f>AVERAGE(G32:G34)</f>
        <v>#DIV/0!</v>
      </c>
      <c r="I32" s="15"/>
      <c r="J32" s="36" t="str">
        <f>IF('Run 3'!C35="","",LOG(C32))</f>
        <v/>
      </c>
      <c r="K32" s="37" t="str">
        <f>IF('Run 3'!C35="","",'Run 3'!C35)</f>
        <v/>
      </c>
      <c r="L32" s="38" t="str">
        <f>IF('Run 3'!C35="","",J32-J$44)</f>
        <v/>
      </c>
      <c r="M32" s="39" t="str">
        <f>IF('Run 3'!C35="","",L32*L32)</f>
        <v/>
      </c>
      <c r="N32" s="40"/>
      <c r="O32" s="32" t="str">
        <f>IF('Run 3'!C35="","",K32-$K$44)</f>
        <v/>
      </c>
      <c r="P32" s="41" t="str">
        <f>IF('Run 3'!C35="","",(K32-$K$44)^2)</f>
        <v/>
      </c>
      <c r="Q32" s="41"/>
      <c r="R32" s="41" t="str">
        <f>IF('Run 3'!C35="","",L32*O32)</f>
        <v/>
      </c>
      <c r="S32" s="41"/>
      <c r="T32" s="41"/>
      <c r="U32" s="41"/>
      <c r="V32" s="41"/>
      <c r="W32" s="41"/>
      <c r="X32" s="41"/>
      <c r="Y32" s="41"/>
    </row>
    <row r="33" spans="1:25" x14ac:dyDescent="0.25">
      <c r="A33" s="42"/>
      <c r="B33" s="43" t="str">
        <f>'Run 3'!A36</f>
        <v>C8</v>
      </c>
      <c r="C33" s="143">
        <f>'Exact copy numbers'!C6:D6</f>
        <v>0</v>
      </c>
      <c r="D33" s="118">
        <f>'Run 3'!C36</f>
        <v>0</v>
      </c>
      <c r="E33" s="117"/>
      <c r="F33" s="44"/>
      <c r="G33" s="45" t="e">
        <f t="shared" si="0"/>
        <v>#DIV/0!</v>
      </c>
      <c r="H33" s="46"/>
      <c r="I33" s="15"/>
      <c r="J33" s="36" t="str">
        <f>IF('Run 3'!C36="","",LOG(C33))</f>
        <v/>
      </c>
      <c r="K33" s="37" t="str">
        <f>IF('Run 3'!C36="","",'Run 3'!C36)</f>
        <v/>
      </c>
      <c r="L33" s="38" t="str">
        <f>IF('Run 3'!C36="","",J33-J$44)</f>
        <v/>
      </c>
      <c r="M33" s="39" t="str">
        <f>IF('Run 3'!C36="","",L33*L33)</f>
        <v/>
      </c>
      <c r="N33" s="40"/>
      <c r="O33" s="32" t="str">
        <f>IF('Run 3'!C36="","",K33-$K$44)</f>
        <v/>
      </c>
      <c r="P33" s="41" t="str">
        <f>IF('Run 3'!C36="","",(K33-$K$44)^2)</f>
        <v/>
      </c>
      <c r="Q33" s="41"/>
      <c r="R33" s="41" t="str">
        <f>IF('Run 3'!C36="","",L33*O33)</f>
        <v/>
      </c>
      <c r="S33" s="41"/>
      <c r="T33" s="41"/>
      <c r="U33" s="41"/>
      <c r="V33" s="41"/>
      <c r="W33" s="41"/>
      <c r="X33" s="41"/>
      <c r="Y33" s="41"/>
    </row>
    <row r="34" spans="1:25" x14ac:dyDescent="0.25">
      <c r="A34" s="42"/>
      <c r="B34" s="47" t="str">
        <f>'Run 3'!A37</f>
        <v>C9</v>
      </c>
      <c r="C34" s="149">
        <f>'Exact copy numbers'!C6:D6</f>
        <v>0</v>
      </c>
      <c r="D34" s="116">
        <f>'Run 3'!C37</f>
        <v>0</v>
      </c>
      <c r="E34" s="115"/>
      <c r="F34" s="49"/>
      <c r="G34" s="50" t="e">
        <f t="shared" si="0"/>
        <v>#DIV/0!</v>
      </c>
      <c r="H34" s="51"/>
      <c r="I34" s="15"/>
      <c r="J34" s="36" t="str">
        <f>IF('Run 3'!C37="","",LOG(C34))</f>
        <v/>
      </c>
      <c r="K34" s="37" t="str">
        <f>IF('Run 3'!C37="","",'Run 3'!C37)</f>
        <v/>
      </c>
      <c r="L34" s="38" t="str">
        <f>IF('Run 3'!C37="","",J34-J$44)</f>
        <v/>
      </c>
      <c r="M34" s="39" t="str">
        <f>IF('Run 3'!C37="","",L34*L34)</f>
        <v/>
      </c>
      <c r="N34" s="40"/>
      <c r="O34" s="32" t="str">
        <f>IF('Run 3'!C37="","",K34-$K$44)</f>
        <v/>
      </c>
      <c r="P34" s="41" t="str">
        <f>IF('Run 3'!C37="","",(K34-$K$44)^2)</f>
        <v/>
      </c>
      <c r="Q34" s="41"/>
      <c r="R34" s="41" t="str">
        <f>IF('Run 3'!C37="","",L34*O34)</f>
        <v/>
      </c>
      <c r="S34" s="41"/>
      <c r="T34" s="41"/>
      <c r="U34" s="41"/>
      <c r="V34" s="41"/>
      <c r="W34" s="41"/>
      <c r="X34" s="41"/>
      <c r="Y34" s="41"/>
    </row>
    <row r="35" spans="1:25" x14ac:dyDescent="0.25">
      <c r="A35" s="20">
        <v>4</v>
      </c>
      <c r="B35" s="43" t="str">
        <f>'Run 3'!A38</f>
        <v>D1</v>
      </c>
      <c r="C35" s="128">
        <f>'Exact copy numbers'!C4:D4</f>
        <v>0</v>
      </c>
      <c r="D35" s="118">
        <f>'Run 3'!C38</f>
        <v>0</v>
      </c>
      <c r="E35" s="119">
        <f>STDEVA(D35:D37)</f>
        <v>0</v>
      </c>
      <c r="F35" s="33">
        <f>AVERAGE(D35:D37)</f>
        <v>0</v>
      </c>
      <c r="G35" s="34" t="e">
        <f t="shared" si="0"/>
        <v>#DIV/0!</v>
      </c>
      <c r="H35" s="35" t="e">
        <f>AVERAGE(G35:G37)</f>
        <v>#DIV/0!</v>
      </c>
      <c r="I35" s="15"/>
      <c r="J35" s="36" t="str">
        <f>IF('Run 3'!C38="","",LOG(C35))</f>
        <v/>
      </c>
      <c r="K35" s="37" t="str">
        <f>IF('Run 3'!C38="","",'Run 3'!C38)</f>
        <v/>
      </c>
      <c r="L35" s="38" t="str">
        <f>IF('Run 3'!C38="","",J35-J$44)</f>
        <v/>
      </c>
      <c r="M35" s="39" t="str">
        <f>IF('Run 3'!C38="","",L35*L35)</f>
        <v/>
      </c>
      <c r="N35" s="40"/>
      <c r="O35" s="32" t="str">
        <f>IF('Run 3'!C38="","",K35-$K$44)</f>
        <v/>
      </c>
      <c r="P35" s="41" t="str">
        <f>IF('Run 3'!C38="","",(K35-$K$44)^2)</f>
        <v/>
      </c>
      <c r="Q35" s="41"/>
      <c r="R35" s="41" t="str">
        <f>IF('Run 3'!C38="","",L35*O35)</f>
        <v/>
      </c>
      <c r="S35" s="41"/>
      <c r="T35" s="41"/>
      <c r="U35" s="41"/>
      <c r="V35" s="41"/>
      <c r="W35" s="41"/>
      <c r="X35" s="41"/>
      <c r="Y35" s="41"/>
    </row>
    <row r="36" spans="1:25" x14ac:dyDescent="0.25">
      <c r="A36" s="42"/>
      <c r="B36" s="43" t="str">
        <f>'Run 3'!A39</f>
        <v>D2</v>
      </c>
      <c r="C36" s="143">
        <f>'Exact copy numbers'!C4:D4</f>
        <v>0</v>
      </c>
      <c r="D36" s="118">
        <f>'Run 3'!C39</f>
        <v>0</v>
      </c>
      <c r="E36" s="117"/>
      <c r="F36" s="44"/>
      <c r="G36" s="45" t="e">
        <f t="shared" si="0"/>
        <v>#DIV/0!</v>
      </c>
      <c r="H36" s="46"/>
      <c r="I36" s="15"/>
      <c r="J36" s="36" t="str">
        <f>IF('Run 3'!C39="","",LOG(C36))</f>
        <v/>
      </c>
      <c r="K36" s="37" t="str">
        <f>IF('Run 3'!C39="","",'Run 3'!C39)</f>
        <v/>
      </c>
      <c r="L36" s="38" t="str">
        <f>IF('Run 3'!C39="","",J36-J$44)</f>
        <v/>
      </c>
      <c r="M36" s="39" t="str">
        <f>IF('Run 3'!C39="","",L36*L36)</f>
        <v/>
      </c>
      <c r="N36" s="40"/>
      <c r="O36" s="32" t="str">
        <f>IF('Run 3'!C39="","",K36-$K$44)</f>
        <v/>
      </c>
      <c r="P36" s="41" t="str">
        <f>IF('Run 3'!C39="","",(K36-$K$44)^2)</f>
        <v/>
      </c>
      <c r="Q36" s="41"/>
      <c r="R36" s="41" t="str">
        <f>IF('Run 3'!C39="","",L36*O36)</f>
        <v/>
      </c>
      <c r="S36" s="41"/>
      <c r="T36" s="41"/>
      <c r="U36" s="41"/>
      <c r="V36" s="41"/>
      <c r="W36" s="41"/>
      <c r="X36" s="41"/>
      <c r="Y36" s="41"/>
    </row>
    <row r="37" spans="1:25" x14ac:dyDescent="0.25">
      <c r="A37" s="42"/>
      <c r="B37" s="47" t="str">
        <f>'Run 3'!A40</f>
        <v>D3</v>
      </c>
      <c r="C37" s="149">
        <f>'Exact copy numbers'!C4:D4</f>
        <v>0</v>
      </c>
      <c r="D37" s="118">
        <f>'Run 3'!C40</f>
        <v>0</v>
      </c>
      <c r="E37" s="117"/>
      <c r="F37" s="44"/>
      <c r="G37" s="50" t="e">
        <f t="shared" si="0"/>
        <v>#DIV/0!</v>
      </c>
      <c r="H37" s="46"/>
      <c r="I37" s="15"/>
      <c r="J37" s="36" t="str">
        <f>IF('Run 3'!C40="","",LOG(C37))</f>
        <v/>
      </c>
      <c r="K37" s="37" t="str">
        <f>IF('Run 3'!C40="","",'Run 3'!C40)</f>
        <v/>
      </c>
      <c r="L37" s="38" t="str">
        <f>IF('Run 3'!C40="","",J37-J$44)</f>
        <v/>
      </c>
      <c r="M37" s="39" t="str">
        <f>IF('Run 3'!C40="","",L37*L37)</f>
        <v/>
      </c>
      <c r="N37" s="40"/>
      <c r="O37" s="32" t="str">
        <f>IF('Run 3'!C40="","",K37-$K$44)</f>
        <v/>
      </c>
      <c r="P37" s="41" t="str">
        <f>IF('Run 3'!C40="","",(K37-$K$44)^2)</f>
        <v/>
      </c>
      <c r="Q37" s="41"/>
      <c r="R37" s="41" t="str">
        <f>IF('Run 3'!C40="","",L37*O37)</f>
        <v/>
      </c>
      <c r="S37" s="41"/>
      <c r="T37" s="41"/>
      <c r="U37" s="41"/>
      <c r="V37" s="41"/>
      <c r="W37" s="41"/>
      <c r="X37" s="41"/>
      <c r="Y37" s="41"/>
    </row>
    <row r="38" spans="1:25" x14ac:dyDescent="0.25">
      <c r="A38" s="53"/>
      <c r="B38" s="209" t="str">
        <f>'Run 3'!A41</f>
        <v>D4</v>
      </c>
      <c r="C38" s="128">
        <f>'Exact copy numbers'!C5:D5</f>
        <v>0</v>
      </c>
      <c r="D38" s="120">
        <f>'Run 3'!C41</f>
        <v>0</v>
      </c>
      <c r="E38" s="119">
        <f>STDEVA(D38:D40)</f>
        <v>0</v>
      </c>
      <c r="F38" s="33">
        <f>AVERAGE(D38:D40)</f>
        <v>0</v>
      </c>
      <c r="G38" s="34" t="e">
        <f t="shared" si="0"/>
        <v>#DIV/0!</v>
      </c>
      <c r="H38" s="35" t="e">
        <f>AVERAGE(G38:G40)</f>
        <v>#DIV/0!</v>
      </c>
      <c r="I38" s="15"/>
      <c r="J38" s="36" t="str">
        <f>IF('Run 3'!C41="","",LOG(C38))</f>
        <v/>
      </c>
      <c r="K38" s="37" t="str">
        <f>IF('Run 3'!C41="","",'Run 3'!C41)</f>
        <v/>
      </c>
      <c r="L38" s="38" t="str">
        <f>IF('Run 3'!C41="","",J38-J$44)</f>
        <v/>
      </c>
      <c r="M38" s="39" t="str">
        <f>IF('Run 3'!C41="","",L38*L38)</f>
        <v/>
      </c>
      <c r="N38" s="40"/>
      <c r="O38" s="32" t="str">
        <f>IF('Run 3'!C41="","",K38-$K$44)</f>
        <v/>
      </c>
      <c r="P38" s="41" t="str">
        <f>IF('Run 3'!C41="","",(K38-$K$44)^2)</f>
        <v/>
      </c>
      <c r="Q38" s="41"/>
      <c r="R38" s="41" t="str">
        <f>IF('Run 3'!C41="","",L38*O38)</f>
        <v/>
      </c>
      <c r="S38" s="41"/>
      <c r="T38" s="41"/>
      <c r="U38" s="41"/>
      <c r="V38" s="41"/>
      <c r="W38" s="41"/>
      <c r="X38" s="41"/>
      <c r="Y38" s="41"/>
    </row>
    <row r="39" spans="1:25" x14ac:dyDescent="0.25">
      <c r="A39" s="42"/>
      <c r="B39" s="43" t="str">
        <f>'Run 3'!A42</f>
        <v>D5</v>
      </c>
      <c r="C39" s="143">
        <f>'Exact copy numbers'!C5:D5</f>
        <v>0</v>
      </c>
      <c r="D39" s="118">
        <f>'Run 3'!C42</f>
        <v>0</v>
      </c>
      <c r="E39" s="117"/>
      <c r="F39" s="44"/>
      <c r="G39" s="45" t="e">
        <f t="shared" si="0"/>
        <v>#DIV/0!</v>
      </c>
      <c r="H39" s="46"/>
      <c r="I39" s="15"/>
      <c r="J39" s="36" t="str">
        <f>IF('Run 3'!C42="","",LOG(C39))</f>
        <v/>
      </c>
      <c r="K39" s="37" t="str">
        <f>IF('Run 3'!C42="","",'Run 3'!C42)</f>
        <v/>
      </c>
      <c r="L39" s="38" t="str">
        <f>IF('Run 3'!C42="","",J39-J$44)</f>
        <v/>
      </c>
      <c r="M39" s="39" t="str">
        <f>IF('Run 3'!C42="","",L39*L39)</f>
        <v/>
      </c>
      <c r="N39" s="40"/>
      <c r="O39" s="32" t="str">
        <f>IF('Run 3'!C42="","",K39-$K$44)</f>
        <v/>
      </c>
      <c r="P39" s="41" t="str">
        <f>IF('Run 3'!C42="","",(K39-$K$44)^2)</f>
        <v/>
      </c>
      <c r="Q39" s="41"/>
      <c r="R39" s="41" t="str">
        <f>IF('Run 3'!C42="","",L39*O39)</f>
        <v/>
      </c>
      <c r="S39" s="41"/>
      <c r="T39" s="41"/>
      <c r="U39" s="41"/>
      <c r="V39" s="41"/>
      <c r="W39" s="41"/>
      <c r="X39" s="41"/>
      <c r="Y39" s="41"/>
    </row>
    <row r="40" spans="1:25" x14ac:dyDescent="0.25">
      <c r="A40" s="42"/>
      <c r="B40" s="43" t="str">
        <f>'Run 3'!A43</f>
        <v>D6</v>
      </c>
      <c r="C40" s="149">
        <f>'Exact copy numbers'!C5:D5</f>
        <v>0</v>
      </c>
      <c r="D40" s="116">
        <f>'Run 3'!C43</f>
        <v>0</v>
      </c>
      <c r="E40" s="115"/>
      <c r="F40" s="49"/>
      <c r="G40" s="50" t="e">
        <f t="shared" si="0"/>
        <v>#DIV/0!</v>
      </c>
      <c r="H40" s="51"/>
      <c r="I40" s="15"/>
      <c r="J40" s="36" t="str">
        <f>IF('Run 3'!C43="","",LOG(C40))</f>
        <v/>
      </c>
      <c r="K40" s="37" t="str">
        <f>IF('Run 3'!C43="","",'Run 3'!C43)</f>
        <v/>
      </c>
      <c r="L40" s="38" t="str">
        <f>IF('Run 3'!C43="","",J40-J$44)</f>
        <v/>
      </c>
      <c r="M40" s="39" t="str">
        <f>IF('Run 3'!C43="","",L40*L40)</f>
        <v/>
      </c>
      <c r="N40" s="40"/>
      <c r="O40" s="32" t="str">
        <f>IF('Run 3'!C43="","",K40-$K$44)</f>
        <v/>
      </c>
      <c r="P40" s="41" t="str">
        <f>IF('Run 3'!C43="","",(K40-$K$44)^2)</f>
        <v/>
      </c>
      <c r="Q40" s="41"/>
      <c r="R40" s="41" t="str">
        <f>IF('Run 3'!C43="","",L40*O40)</f>
        <v/>
      </c>
      <c r="S40" s="41"/>
      <c r="T40" s="41"/>
      <c r="U40" s="41"/>
      <c r="V40" s="41"/>
      <c r="W40" s="41"/>
      <c r="X40" s="41"/>
      <c r="Y40" s="41"/>
    </row>
    <row r="41" spans="1:25" x14ac:dyDescent="0.25">
      <c r="A41" s="42"/>
      <c r="B41" s="31" t="str">
        <f>'Run 3'!A44</f>
        <v>D7</v>
      </c>
      <c r="C41" s="128">
        <f>'Exact copy numbers'!C6:D6</f>
        <v>0</v>
      </c>
      <c r="D41" s="120">
        <f>'Run 3'!C44</f>
        <v>0</v>
      </c>
      <c r="E41" s="119">
        <f>STDEVA(D41:D43)</f>
        <v>0</v>
      </c>
      <c r="F41" s="33">
        <f>AVERAGE(D41:D43)</f>
        <v>0</v>
      </c>
      <c r="G41" s="34" t="e">
        <f t="shared" si="0"/>
        <v>#DIV/0!</v>
      </c>
      <c r="H41" s="35" t="e">
        <f>AVERAGE(G41:G43)</f>
        <v>#DIV/0!</v>
      </c>
      <c r="I41" s="15"/>
      <c r="J41" s="36" t="str">
        <f>IF('Run 3'!C44="","",LOG(C41))</f>
        <v/>
      </c>
      <c r="K41" s="37" t="str">
        <f>IF('Run 3'!C44="","",'Run 3'!C44)</f>
        <v/>
      </c>
      <c r="L41" s="38" t="str">
        <f>IF('Run 3'!C44="","",J41-J$44)</f>
        <v/>
      </c>
      <c r="M41" s="39" t="str">
        <f>IF('Run 3'!C44="","",L41*L41)</f>
        <v/>
      </c>
      <c r="N41" s="40"/>
      <c r="O41" s="32" t="str">
        <f>IF('Run 3'!C44="","",K41-$K$44)</f>
        <v/>
      </c>
      <c r="P41" s="41" t="str">
        <f>IF('Run 3'!C44="","",(K41-$K$44)^2)</f>
        <v/>
      </c>
      <c r="Q41" s="41"/>
      <c r="R41" s="41" t="str">
        <f>IF('Run 3'!C44="","",L41*O41)</f>
        <v/>
      </c>
      <c r="S41" s="41"/>
      <c r="T41" s="41"/>
      <c r="U41" s="41"/>
      <c r="V41" s="41"/>
      <c r="W41" s="41"/>
      <c r="X41" s="41"/>
      <c r="Y41" s="41"/>
    </row>
    <row r="42" spans="1:25" x14ac:dyDescent="0.25">
      <c r="A42" s="42"/>
      <c r="B42" s="43" t="str">
        <f>'Run 3'!A45</f>
        <v>D8</v>
      </c>
      <c r="C42" s="143">
        <f>'Exact copy numbers'!C6:D6</f>
        <v>0</v>
      </c>
      <c r="D42" s="118">
        <f>'Run 3'!C45</f>
        <v>0</v>
      </c>
      <c r="E42" s="117"/>
      <c r="F42" s="44"/>
      <c r="G42" s="45" t="e">
        <f t="shared" si="0"/>
        <v>#DIV/0!</v>
      </c>
      <c r="H42" s="46"/>
      <c r="I42" s="15"/>
      <c r="J42" s="36" t="str">
        <f>IF('Run 3'!C45="","",LOG(C42))</f>
        <v/>
      </c>
      <c r="K42" s="37" t="str">
        <f>IF('Run 3'!C45="","",'Run 3'!C45)</f>
        <v/>
      </c>
      <c r="L42" s="38" t="str">
        <f>IF('Run 3'!C45="","",J42-J$44)</f>
        <v/>
      </c>
      <c r="M42" s="39" t="str">
        <f>IF('Run 3'!C45="","",L42*L42)</f>
        <v/>
      </c>
      <c r="N42" s="40"/>
      <c r="O42" s="32" t="str">
        <f>IF('Run 3'!C45="","",K42-$K$44)</f>
        <v/>
      </c>
      <c r="P42" s="41" t="str">
        <f>IF('Run 3'!C45="","",(K42-$K$44)^2)</f>
        <v/>
      </c>
      <c r="Q42" s="41"/>
      <c r="R42" s="41" t="str">
        <f>IF('Run 3'!C45="","",L42*O42)</f>
        <v/>
      </c>
      <c r="S42" s="41"/>
      <c r="T42" s="41"/>
      <c r="U42" s="41"/>
      <c r="V42" s="41"/>
      <c r="W42" s="41"/>
      <c r="X42" s="41"/>
      <c r="Y42" s="41"/>
    </row>
    <row r="43" spans="1:25" x14ac:dyDescent="0.25">
      <c r="A43" s="208"/>
      <c r="B43" s="47" t="str">
        <f>'Run 3'!A46</f>
        <v>D9</v>
      </c>
      <c r="C43" s="149">
        <f>'Exact copy numbers'!C6:D6</f>
        <v>0</v>
      </c>
      <c r="D43" s="116">
        <f>'Run 3'!C46</f>
        <v>0</v>
      </c>
      <c r="E43" s="115"/>
      <c r="F43" s="49"/>
      <c r="G43" s="50" t="e">
        <f t="shared" si="0"/>
        <v>#DIV/0!</v>
      </c>
      <c r="H43" s="51"/>
      <c r="I43" s="15"/>
      <c r="J43" s="36" t="str">
        <f>IF('Run 3'!C46="","",LOG(C43))</f>
        <v/>
      </c>
      <c r="K43" s="37" t="str">
        <f>IF('Run 3'!C46="","",'Run 3'!C46)</f>
        <v/>
      </c>
      <c r="L43" s="38" t="str">
        <f>IF('Run 3'!C46="","",J43-J$44)</f>
        <v/>
      </c>
      <c r="M43" s="39" t="str">
        <f>IF('Run 3'!C46="","",L43*L43)</f>
        <v/>
      </c>
      <c r="N43" s="40"/>
      <c r="O43" s="32" t="str">
        <f>IF('Run 3'!C46="","",K43-$K$44)</f>
        <v/>
      </c>
      <c r="P43" s="41" t="str">
        <f>IF('Run 3'!C46="","",(K43-$K$44)^2)</f>
        <v/>
      </c>
      <c r="Q43" s="41"/>
      <c r="R43" s="41" t="str">
        <f>IF('Run 3'!C46="","",L43*O43)</f>
        <v/>
      </c>
      <c r="S43" s="41"/>
      <c r="T43" s="41"/>
      <c r="U43" s="41"/>
      <c r="V43" s="41"/>
      <c r="W43" s="41"/>
      <c r="X43" s="41"/>
      <c r="Y43" s="41"/>
    </row>
    <row r="44" spans="1:25" x14ac:dyDescent="0.25">
      <c r="A44" s="53"/>
      <c r="B44" s="210"/>
      <c r="C44" s="121"/>
      <c r="D44" s="122"/>
      <c r="E44" s="44"/>
      <c r="F44" s="44"/>
      <c r="G44" s="15"/>
      <c r="H44" s="15"/>
      <c r="I44" s="15"/>
      <c r="J44" s="99" t="e">
        <f>AVERAGE(J8:J43)</f>
        <v>#DIV/0!</v>
      </c>
      <c r="K44" s="99" t="e">
        <f>AVERAGE(K8:K43)</f>
        <v>#DIV/0!</v>
      </c>
      <c r="L44" s="100"/>
      <c r="M44" s="100"/>
      <c r="N44" s="101">
        <f>SUM(M8:M43)</f>
        <v>0</v>
      </c>
      <c r="O44" s="102"/>
      <c r="P44" s="103"/>
      <c r="Q44" s="104">
        <f>SUM(P8:P43)</f>
        <v>0</v>
      </c>
      <c r="R44" s="105"/>
      <c r="S44" s="104">
        <f>SUM(R8:R43)</f>
        <v>0</v>
      </c>
      <c r="T44" s="104">
        <f>S44^2</f>
        <v>0</v>
      </c>
      <c r="U44" s="104" t="e">
        <f>T44/Q44</f>
        <v>#DIV/0!</v>
      </c>
      <c r="V44" s="106" t="e">
        <f>N44-U44</f>
        <v>#DIV/0!</v>
      </c>
      <c r="W44" s="104" t="e">
        <f>V44/(AB103-2)</f>
        <v>#DIV/0!</v>
      </c>
      <c r="X44" s="104" t="e">
        <f>((AB103+1)/(AB103))+(((AB97-AB105)^2)/Q44)</f>
        <v>#DIV/0!</v>
      </c>
      <c r="Y44" s="107" t="e">
        <f>SQRT(W44*X44)</f>
        <v>#DIV/0!</v>
      </c>
    </row>
    <row r="45" spans="1:25" ht="39.6" x14ac:dyDescent="0.25">
      <c r="A45" s="53"/>
      <c r="B45" s="210"/>
      <c r="C45" s="121"/>
      <c r="D45" s="122"/>
      <c r="E45" s="44"/>
      <c r="F45" s="44"/>
      <c r="G45" s="15"/>
      <c r="H45" s="15"/>
      <c r="I45" s="15"/>
      <c r="J45" s="108" t="s">
        <v>131</v>
      </c>
      <c r="K45" s="109" t="s">
        <v>97</v>
      </c>
      <c r="L45" s="110" t="s">
        <v>132</v>
      </c>
      <c r="M45" s="110" t="s">
        <v>133</v>
      </c>
      <c r="N45" s="108" t="s">
        <v>134</v>
      </c>
      <c r="O45" s="111" t="s">
        <v>135</v>
      </c>
      <c r="P45" s="110" t="s">
        <v>136</v>
      </c>
      <c r="Q45" s="108" t="s">
        <v>137</v>
      </c>
      <c r="R45" s="108" t="s">
        <v>138</v>
      </c>
      <c r="S45" s="108" t="s">
        <v>139</v>
      </c>
      <c r="T45" s="108" t="s">
        <v>140</v>
      </c>
      <c r="U45" s="108" t="s">
        <v>141</v>
      </c>
      <c r="V45" s="108" t="s">
        <v>142</v>
      </c>
      <c r="W45" s="112" t="s">
        <v>143</v>
      </c>
      <c r="X45" s="113" t="s">
        <v>144</v>
      </c>
      <c r="Y45" s="114" t="s">
        <v>145</v>
      </c>
    </row>
    <row r="46" spans="1:25" x14ac:dyDescent="0.25">
      <c r="A46" s="53"/>
      <c r="B46" s="210"/>
      <c r="C46" s="121"/>
      <c r="D46" s="122"/>
      <c r="E46" s="44"/>
      <c r="F46" s="44"/>
      <c r="G46" s="15"/>
      <c r="H46" s="15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146</v>
      </c>
      <c r="X46" s="3"/>
      <c r="Y46" s="3"/>
    </row>
    <row r="47" spans="1:25" x14ac:dyDescent="0.25">
      <c r="A47" s="53"/>
      <c r="B47" s="210"/>
      <c r="C47" s="121"/>
      <c r="D47" s="122"/>
      <c r="E47" s="44"/>
      <c r="F47" s="44"/>
      <c r="G47" s="15"/>
      <c r="H47" s="15"/>
      <c r="I47" s="15"/>
    </row>
    <row r="48" spans="1:25" x14ac:dyDescent="0.25">
      <c r="A48" s="53"/>
      <c r="B48" s="210"/>
      <c r="C48" s="121"/>
      <c r="D48" s="122"/>
      <c r="E48" s="44"/>
      <c r="F48" s="44"/>
      <c r="G48" s="15"/>
      <c r="H48" s="15"/>
      <c r="I48" s="15"/>
    </row>
    <row r="49" spans="1:33" x14ac:dyDescent="0.25">
      <c r="A49" s="53"/>
      <c r="B49" s="210"/>
      <c r="C49" s="121"/>
      <c r="D49" s="122"/>
      <c r="E49" s="44"/>
      <c r="F49" s="44"/>
      <c r="G49" s="15"/>
      <c r="H49" s="15"/>
      <c r="I49" s="1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33" x14ac:dyDescent="0.25">
      <c r="A50" s="53"/>
      <c r="B50" s="210"/>
      <c r="C50" s="121"/>
      <c r="D50" s="122"/>
      <c r="E50" s="44"/>
      <c r="F50" s="44"/>
      <c r="G50" s="15"/>
      <c r="H50" s="15"/>
      <c r="I50" s="1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33" x14ac:dyDescent="0.25">
      <c r="A51" s="53"/>
      <c r="B51" s="210"/>
      <c r="C51" s="121"/>
      <c r="D51" s="122"/>
      <c r="E51" s="44"/>
      <c r="F51" s="44"/>
      <c r="G51" s="15"/>
      <c r="H51" s="15"/>
      <c r="I51" s="1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33" x14ac:dyDescent="0.25">
      <c r="A52" s="53"/>
      <c r="B52" s="210"/>
      <c r="C52" s="121"/>
      <c r="D52" s="122"/>
      <c r="E52" s="44"/>
      <c r="F52" s="44"/>
      <c r="G52" s="15"/>
      <c r="H52" s="15"/>
      <c r="I52" s="1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33" x14ac:dyDescent="0.25">
      <c r="A53" s="53"/>
      <c r="B53" s="210"/>
      <c r="C53" s="121"/>
      <c r="D53" s="122"/>
      <c r="E53" s="44"/>
      <c r="F53" s="44"/>
      <c r="G53" s="15"/>
      <c r="H53" s="15"/>
      <c r="I53" s="1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33" x14ac:dyDescent="0.25">
      <c r="A54" s="53"/>
      <c r="B54" s="210"/>
      <c r="C54" s="121"/>
      <c r="D54" s="122"/>
      <c r="E54" s="44"/>
      <c r="F54" s="44"/>
      <c r="G54" s="15"/>
      <c r="H54" s="15"/>
      <c r="I54" s="1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33" x14ac:dyDescent="0.25">
      <c r="A55" s="53"/>
      <c r="B55" s="210"/>
      <c r="C55" s="121"/>
      <c r="D55" s="122"/>
      <c r="E55" s="44"/>
      <c r="F55" s="44"/>
      <c r="G55" s="15"/>
      <c r="H55" s="15"/>
      <c r="I55" s="15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33" x14ac:dyDescent="0.25">
      <c r="A56" s="53"/>
      <c r="B56" s="210"/>
      <c r="C56" s="121"/>
      <c r="D56" s="122"/>
      <c r="E56" s="44"/>
      <c r="F56" s="44"/>
      <c r="G56" s="15"/>
      <c r="H56" s="15"/>
      <c r="I56" s="15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33" x14ac:dyDescent="0.25">
      <c r="A57" s="53"/>
      <c r="B57" s="210"/>
      <c r="C57" s="121"/>
      <c r="D57" s="122"/>
      <c r="E57" s="44"/>
      <c r="F57" s="44"/>
      <c r="G57" s="15"/>
      <c r="H57" s="15"/>
      <c r="I57" s="15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33" x14ac:dyDescent="0.25">
      <c r="A58" s="53"/>
      <c r="B58" s="210"/>
      <c r="C58" s="121"/>
      <c r="D58" s="122"/>
      <c r="E58" s="44"/>
      <c r="F58" s="44"/>
      <c r="G58" s="15"/>
      <c r="H58" s="15"/>
      <c r="I58" s="1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33" x14ac:dyDescent="0.25">
      <c r="A59" s="53"/>
      <c r="B59" s="210"/>
      <c r="C59" s="121"/>
      <c r="D59" s="122"/>
      <c r="E59" s="44"/>
      <c r="F59" s="44"/>
      <c r="G59" s="15"/>
      <c r="H59" s="15"/>
      <c r="I59" s="15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33" x14ac:dyDescent="0.25">
      <c r="A60" s="53"/>
      <c r="B60" s="210"/>
      <c r="C60" s="121"/>
      <c r="D60" s="122"/>
      <c r="E60" s="44"/>
      <c r="F60" s="44"/>
      <c r="G60" s="15"/>
      <c r="H60" s="15"/>
      <c r="I60" s="1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33" x14ac:dyDescent="0.25">
      <c r="A61" s="53"/>
      <c r="B61" s="210"/>
      <c r="C61" s="121"/>
      <c r="D61" s="122"/>
      <c r="E61" s="44"/>
      <c r="F61" s="44"/>
      <c r="G61" s="15"/>
      <c r="H61" s="15"/>
      <c r="I61" s="1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33" x14ac:dyDescent="0.25">
      <c r="A62" s="53"/>
      <c r="B62" s="210"/>
      <c r="C62" s="121"/>
      <c r="D62" s="122"/>
      <c r="E62" s="44"/>
      <c r="F62" s="44"/>
      <c r="G62" s="15"/>
      <c r="H62" s="15"/>
      <c r="I62" s="1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33" x14ac:dyDescent="0.25">
      <c r="A63" s="53"/>
      <c r="B63" s="210"/>
      <c r="C63" s="121"/>
      <c r="D63" s="122"/>
      <c r="E63" s="44"/>
      <c r="F63" s="44"/>
      <c r="G63" s="15"/>
      <c r="H63" s="15"/>
      <c r="I63" s="1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:33" ht="17.399999999999999" x14ac:dyDescent="0.3">
      <c r="A64" s="53"/>
      <c r="B64" s="210"/>
      <c r="C64" s="121"/>
      <c r="D64" s="122"/>
      <c r="E64" s="44"/>
      <c r="F64" s="44"/>
      <c r="G64" s="15"/>
      <c r="H64" s="15"/>
      <c r="I64" s="15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3"/>
      <c r="AA64" s="1" t="s">
        <v>80</v>
      </c>
      <c r="AB64" s="2"/>
      <c r="AC64" s="2"/>
      <c r="AD64" s="2"/>
      <c r="AE64" s="2"/>
      <c r="AF64" s="2"/>
      <c r="AG64" s="2"/>
    </row>
    <row r="65" spans="1:46" x14ac:dyDescent="0.25">
      <c r="A65" s="53"/>
      <c r="B65" s="210"/>
      <c r="C65" s="121"/>
      <c r="D65" s="122"/>
      <c r="E65" s="44"/>
      <c r="F65" s="44"/>
      <c r="G65" s="15"/>
      <c r="H65" s="15"/>
      <c r="I65" s="15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46" x14ac:dyDescent="0.25">
      <c r="A66" s="53"/>
      <c r="B66" s="210"/>
      <c r="C66" s="121"/>
      <c r="D66" s="122"/>
      <c r="E66" s="44"/>
      <c r="F66" s="44"/>
      <c r="G66" s="15"/>
      <c r="H66" s="15"/>
      <c r="I66" s="15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46" x14ac:dyDescent="0.25">
      <c r="A67" s="53"/>
      <c r="B67" s="210"/>
      <c r="C67" s="121"/>
      <c r="D67" s="122"/>
      <c r="E67" s="44"/>
      <c r="F67" s="44"/>
      <c r="G67" s="15"/>
      <c r="H67" s="15"/>
      <c r="I67" s="1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T67" s="55"/>
    </row>
    <row r="68" spans="1:46" x14ac:dyDescent="0.25">
      <c r="A68" s="88"/>
      <c r="B68" s="88"/>
      <c r="C68" s="88"/>
      <c r="D68" s="88"/>
      <c r="E68" s="88"/>
      <c r="F68" s="88"/>
      <c r="G68" s="88"/>
      <c r="H68" s="88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T68" s="55"/>
    </row>
    <row r="69" spans="1:46" x14ac:dyDescent="0.25">
      <c r="A69" s="88"/>
      <c r="B69" s="88"/>
      <c r="C69" s="88"/>
      <c r="D69" s="88"/>
      <c r="E69" s="88"/>
      <c r="F69" s="88"/>
      <c r="G69" s="88"/>
      <c r="H69" s="88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T69" s="55"/>
    </row>
    <row r="70" spans="1:46" x14ac:dyDescent="0.25">
      <c r="A70" s="88"/>
      <c r="B70" s="88"/>
      <c r="C70" s="88"/>
      <c r="D70" s="88"/>
      <c r="E70" s="88"/>
      <c r="F70" s="88"/>
      <c r="G70" s="88"/>
      <c r="H70" s="88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T70" s="55"/>
    </row>
    <row r="71" spans="1:46" x14ac:dyDescent="0.25">
      <c r="A71" s="88"/>
      <c r="B71" s="88"/>
      <c r="C71" s="88"/>
      <c r="D71" s="88"/>
      <c r="E71" s="88"/>
      <c r="F71" s="88"/>
      <c r="G71" s="88"/>
      <c r="H71" s="88"/>
      <c r="Z71" s="54"/>
      <c r="AT71" s="55"/>
    </row>
    <row r="72" spans="1:46" x14ac:dyDescent="0.25">
      <c r="A72" s="88"/>
      <c r="B72" s="88"/>
      <c r="C72" s="88"/>
      <c r="D72" s="88"/>
      <c r="E72" s="88"/>
      <c r="F72" s="88"/>
      <c r="G72" s="88"/>
      <c r="H72" s="88"/>
      <c r="Z72" s="54"/>
      <c r="AT72" s="55"/>
    </row>
    <row r="73" spans="1:46" x14ac:dyDescent="0.25">
      <c r="A73" s="88"/>
      <c r="B73" s="88"/>
      <c r="C73" s="88"/>
      <c r="D73" s="88"/>
      <c r="E73" s="88"/>
      <c r="F73" s="88"/>
      <c r="G73" s="88"/>
      <c r="H73" s="88"/>
      <c r="Z73" s="54"/>
      <c r="AT73" s="55"/>
    </row>
    <row r="74" spans="1:46" x14ac:dyDescent="0.25">
      <c r="A74" s="88"/>
      <c r="B74" s="88"/>
      <c r="C74" s="88"/>
      <c r="D74" s="88"/>
      <c r="E74" s="88"/>
      <c r="F74" s="88"/>
      <c r="G74" s="88"/>
      <c r="H74" s="88"/>
      <c r="Z74" s="54"/>
      <c r="AT74" s="55"/>
    </row>
    <row r="75" spans="1:46" x14ac:dyDescent="0.25">
      <c r="A75" s="88"/>
      <c r="B75" s="88"/>
      <c r="C75" s="88"/>
      <c r="D75" s="88"/>
      <c r="E75" s="88"/>
      <c r="F75" s="88"/>
      <c r="G75" s="88"/>
      <c r="H75" s="88"/>
      <c r="Z75" s="54"/>
      <c r="AT75" s="55"/>
    </row>
    <row r="76" spans="1:46" x14ac:dyDescent="0.25">
      <c r="A76" s="88"/>
      <c r="B76" s="88"/>
      <c r="C76" s="88"/>
      <c r="D76" s="88"/>
      <c r="E76" s="88"/>
      <c r="F76" s="88"/>
      <c r="G76" s="88"/>
      <c r="H76" s="88"/>
      <c r="Z76" s="54"/>
      <c r="AT76" s="55"/>
    </row>
    <row r="77" spans="1:46" x14ac:dyDescent="0.25">
      <c r="A77" s="88"/>
      <c r="B77" s="88"/>
      <c r="C77" s="88"/>
      <c r="D77" s="88"/>
      <c r="E77" s="88"/>
      <c r="F77" s="88"/>
      <c r="G77" s="88"/>
      <c r="H77" s="88"/>
      <c r="Z77" s="54"/>
      <c r="AT77" s="55"/>
    </row>
    <row r="78" spans="1:46" x14ac:dyDescent="0.25">
      <c r="A78" s="88"/>
      <c r="B78" s="88"/>
      <c r="C78" s="88"/>
      <c r="D78" s="88"/>
      <c r="E78" s="88"/>
      <c r="F78" s="88"/>
      <c r="G78" s="88"/>
      <c r="H78" s="88"/>
      <c r="Z78" s="54"/>
    </row>
    <row r="79" spans="1:46" x14ac:dyDescent="0.25">
      <c r="A79" s="88"/>
      <c r="B79" s="88"/>
      <c r="C79" s="88"/>
      <c r="D79" s="88"/>
      <c r="E79" s="88"/>
      <c r="F79" s="88"/>
      <c r="G79" s="88"/>
      <c r="H79" s="88"/>
      <c r="Z79" s="54"/>
    </row>
    <row r="80" spans="1:46" x14ac:dyDescent="0.25">
      <c r="A80" s="88"/>
      <c r="B80" s="88"/>
      <c r="C80" s="88"/>
      <c r="D80" s="88"/>
      <c r="E80" s="88"/>
      <c r="F80" s="88"/>
      <c r="G80" s="88"/>
      <c r="H80" s="88"/>
      <c r="Z80" s="54"/>
    </row>
    <row r="81" spans="1:36" x14ac:dyDescent="0.25">
      <c r="A81" s="88"/>
      <c r="B81" s="88"/>
      <c r="C81" s="88"/>
      <c r="D81" s="88"/>
      <c r="E81" s="88"/>
      <c r="F81" s="88"/>
      <c r="G81" s="88"/>
      <c r="H81" s="88"/>
      <c r="Z81" s="54"/>
    </row>
    <row r="82" spans="1:36" x14ac:dyDescent="0.25">
      <c r="A82" s="88"/>
      <c r="B82" s="88"/>
      <c r="C82" s="88"/>
      <c r="D82" s="88"/>
      <c r="E82" s="88"/>
      <c r="F82" s="88"/>
      <c r="G82" s="88"/>
      <c r="H82" s="88"/>
      <c r="Z82" s="54"/>
    </row>
    <row r="83" spans="1:36" x14ac:dyDescent="0.25">
      <c r="A83" s="88"/>
      <c r="B83" s="88"/>
      <c r="C83" s="88"/>
      <c r="D83" s="88"/>
      <c r="E83" s="88"/>
      <c r="F83" s="88"/>
      <c r="G83" s="88"/>
      <c r="H83" s="88"/>
      <c r="Z83" s="54"/>
    </row>
    <row r="84" spans="1:36" x14ac:dyDescent="0.25">
      <c r="A84" s="88"/>
      <c r="B84" s="88"/>
      <c r="C84" s="88"/>
      <c r="D84" s="88"/>
      <c r="E84" s="88"/>
      <c r="F84" s="88"/>
      <c r="G84" s="88"/>
      <c r="H84" s="88"/>
      <c r="Z84" s="54"/>
    </row>
    <row r="85" spans="1:36" x14ac:dyDescent="0.25">
      <c r="A85" s="88"/>
      <c r="B85" s="88"/>
      <c r="C85" s="88"/>
      <c r="D85" s="88"/>
      <c r="E85" s="88"/>
      <c r="F85" s="88"/>
      <c r="G85" s="88"/>
      <c r="H85" s="88"/>
      <c r="Z85" s="54"/>
    </row>
    <row r="86" spans="1:36" x14ac:dyDescent="0.25">
      <c r="A86" s="88"/>
      <c r="B86" s="88"/>
      <c r="C86" s="88"/>
      <c r="D86" s="88"/>
      <c r="E86" s="88"/>
      <c r="F86" s="88"/>
      <c r="G86" s="88"/>
      <c r="H86" s="88"/>
      <c r="Z86" s="54"/>
    </row>
    <row r="87" spans="1:36" x14ac:dyDescent="0.25">
      <c r="A87" s="88"/>
      <c r="B87" s="88"/>
      <c r="C87" s="88"/>
      <c r="D87" s="88"/>
      <c r="E87" s="88"/>
      <c r="F87" s="88"/>
      <c r="G87" s="88"/>
      <c r="H87" s="88"/>
      <c r="Z87" s="54"/>
    </row>
    <row r="88" spans="1:36" x14ac:dyDescent="0.25">
      <c r="A88" s="88"/>
      <c r="B88" s="88"/>
      <c r="C88" s="88"/>
      <c r="D88" s="88"/>
      <c r="E88" s="88"/>
      <c r="F88" s="88"/>
      <c r="G88" s="88"/>
      <c r="H88" s="88"/>
      <c r="Z88" s="54"/>
    </row>
    <row r="89" spans="1:36" x14ac:dyDescent="0.25">
      <c r="A89" s="88"/>
      <c r="B89" s="88"/>
      <c r="C89" s="88"/>
      <c r="D89" s="88"/>
      <c r="E89" s="88"/>
      <c r="F89" s="88"/>
      <c r="G89" s="88"/>
      <c r="H89" s="88"/>
    </row>
    <row r="90" spans="1:36" ht="15.6" x14ac:dyDescent="0.3">
      <c r="A90" s="88"/>
      <c r="B90" s="88"/>
      <c r="C90" s="88"/>
      <c r="D90" s="88"/>
      <c r="E90" s="88"/>
      <c r="F90" s="88"/>
      <c r="G90" s="88"/>
      <c r="H90" s="88"/>
      <c r="AA90" s="56" t="s">
        <v>81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88"/>
      <c r="B91" s="88"/>
      <c r="C91" s="88"/>
      <c r="D91" s="88"/>
      <c r="E91" s="88"/>
      <c r="F91" s="88"/>
      <c r="G91" s="88"/>
      <c r="H91" s="88"/>
    </row>
    <row r="92" spans="1:36" x14ac:dyDescent="0.25">
      <c r="A92" s="88"/>
      <c r="B92" s="88"/>
      <c r="C92" s="88"/>
      <c r="D92" s="88"/>
      <c r="E92" s="88"/>
      <c r="F92" s="88"/>
      <c r="G92" s="88"/>
      <c r="H92" s="88"/>
      <c r="AA92" s="57" t="s">
        <v>82</v>
      </c>
      <c r="AB92" s="58" t="s">
        <v>83</v>
      </c>
      <c r="AC92" s="58" t="s">
        <v>84</v>
      </c>
      <c r="AD92" s="59" t="s">
        <v>85</v>
      </c>
      <c r="AF92" s="60" t="s">
        <v>86</v>
      </c>
      <c r="AG92" s="61"/>
      <c r="AH92" s="61"/>
      <c r="AI92" s="61"/>
      <c r="AJ92" s="62"/>
    </row>
    <row r="93" spans="1:36" ht="17.399999999999999" x14ac:dyDescent="0.3">
      <c r="A93" s="88"/>
      <c r="B93" s="88"/>
      <c r="C93" s="88"/>
      <c r="D93" s="88"/>
      <c r="E93" s="88"/>
      <c r="F93" s="88"/>
      <c r="G93" s="88"/>
      <c r="H93" s="88"/>
      <c r="AA93" s="63" t="s">
        <v>87</v>
      </c>
      <c r="AB93" s="20">
        <v>0.05</v>
      </c>
      <c r="AC93" s="64">
        <v>0.05</v>
      </c>
      <c r="AD93" s="65" t="s">
        <v>87</v>
      </c>
      <c r="AF93" s="66" t="s">
        <v>88</v>
      </c>
      <c r="AG93" s="53"/>
      <c r="AH93" s="53"/>
      <c r="AI93" s="53"/>
      <c r="AJ93" s="67"/>
    </row>
    <row r="94" spans="1:36" ht="21" x14ac:dyDescent="0.45">
      <c r="A94" s="88"/>
      <c r="B94" s="88"/>
      <c r="C94" s="88"/>
      <c r="D94" s="88"/>
      <c r="E94" s="88"/>
      <c r="F94" s="88"/>
      <c r="G94" s="88"/>
      <c r="H94" s="88"/>
      <c r="AA94" s="68" t="s">
        <v>89</v>
      </c>
      <c r="AB94" s="42">
        <f>TINV(AB93,AB103-2)</f>
        <v>2.0322445093177191</v>
      </c>
      <c r="AC94" s="69">
        <f>TINV(AC93,AC103-2)</f>
        <v>2.0322445093177191</v>
      </c>
      <c r="AD94" s="70" t="s">
        <v>90</v>
      </c>
      <c r="AF94" s="66" t="s">
        <v>91</v>
      </c>
      <c r="AG94" s="53"/>
      <c r="AH94" s="53" t="s">
        <v>92</v>
      </c>
      <c r="AI94" s="53"/>
      <c r="AJ94" s="67" t="s">
        <v>93</v>
      </c>
    </row>
    <row r="95" spans="1:36" ht="17.399999999999999" x14ac:dyDescent="0.3">
      <c r="A95" s="88"/>
      <c r="B95" s="88"/>
      <c r="C95" s="88"/>
      <c r="D95" s="88"/>
      <c r="E95" s="88"/>
      <c r="F95" s="88"/>
      <c r="G95" s="88"/>
      <c r="H95" s="88"/>
      <c r="AA95" s="71"/>
      <c r="AB95" s="42"/>
      <c r="AC95" s="69"/>
      <c r="AD95" s="70"/>
      <c r="AF95" s="66"/>
      <c r="AG95" s="53"/>
      <c r="AH95" s="53"/>
      <c r="AI95" s="53"/>
      <c r="AJ95" s="67"/>
    </row>
    <row r="96" spans="1:36" ht="19.8" x14ac:dyDescent="0.4">
      <c r="A96" s="88"/>
      <c r="B96" s="88"/>
      <c r="C96" s="88"/>
      <c r="D96" s="88"/>
      <c r="E96" s="88"/>
      <c r="F96" s="88"/>
      <c r="G96" s="88"/>
      <c r="H96" s="88"/>
      <c r="AA96" s="68" t="s">
        <v>94</v>
      </c>
      <c r="AB96" s="42" t="e">
        <f>-M5/K5</f>
        <v>#DIV/0!</v>
      </c>
      <c r="AC96" s="69" t="e">
        <f>-M5/K5</f>
        <v>#DIV/0!</v>
      </c>
      <c r="AD96" s="70" t="s">
        <v>95</v>
      </c>
      <c r="AF96" s="66" t="s">
        <v>96</v>
      </c>
      <c r="AG96" s="53"/>
      <c r="AH96" s="53"/>
      <c r="AI96" s="53"/>
      <c r="AJ96" s="67"/>
    </row>
    <row r="97" spans="1:37" ht="21" x14ac:dyDescent="0.4">
      <c r="A97" s="88"/>
      <c r="B97" s="88"/>
      <c r="C97" s="88"/>
      <c r="D97" s="88"/>
      <c r="E97" s="88"/>
      <c r="F97" s="88"/>
      <c r="G97" s="88"/>
      <c r="H97" s="88"/>
      <c r="AA97" s="68" t="s">
        <v>97</v>
      </c>
      <c r="AB97" s="72" t="e">
        <f>K44</f>
        <v>#DIV/0!</v>
      </c>
      <c r="AC97" s="73" t="e">
        <f>K44</f>
        <v>#DIV/0!</v>
      </c>
      <c r="AD97" s="70" t="s">
        <v>98</v>
      </c>
      <c r="AF97" s="66" t="s">
        <v>99</v>
      </c>
      <c r="AG97" s="53"/>
      <c r="AH97" s="53"/>
      <c r="AI97" s="53"/>
      <c r="AJ97" s="67"/>
    </row>
    <row r="98" spans="1:37" ht="18" x14ac:dyDescent="0.35">
      <c r="A98" s="88"/>
      <c r="B98" s="88"/>
      <c r="C98" s="88"/>
      <c r="D98" s="88"/>
      <c r="E98" s="88"/>
      <c r="F98" s="88"/>
      <c r="G98" s="88"/>
      <c r="H98" s="88"/>
      <c r="AA98" s="74" t="s">
        <v>100</v>
      </c>
      <c r="AB98" s="42" t="e">
        <f>(AB100*AB100)/(AB101*AB101*Q44)</f>
        <v>#DIV/0!</v>
      </c>
      <c r="AC98" s="69">
        <v>0</v>
      </c>
      <c r="AD98" s="70" t="s">
        <v>100</v>
      </c>
      <c r="AF98" s="66" t="s">
        <v>101</v>
      </c>
      <c r="AG98" s="53"/>
      <c r="AH98" s="53"/>
      <c r="AI98" s="53"/>
      <c r="AJ98" s="67"/>
    </row>
    <row r="99" spans="1:37" ht="21" x14ac:dyDescent="0.4">
      <c r="A99" s="88"/>
      <c r="B99" s="88"/>
      <c r="C99" s="88"/>
      <c r="D99" s="88"/>
      <c r="E99" s="88"/>
      <c r="F99" s="88"/>
      <c r="G99" s="88"/>
      <c r="H99" s="88"/>
      <c r="AA99" s="68" t="s">
        <v>102</v>
      </c>
      <c r="AB99" s="42" t="e">
        <f>SQRT(W44)</f>
        <v>#DIV/0!</v>
      </c>
      <c r="AC99" s="69" t="e">
        <f>SQRT(W44)</f>
        <v>#DIV/0!</v>
      </c>
      <c r="AD99" s="70" t="s">
        <v>103</v>
      </c>
      <c r="AF99" s="66" t="s">
        <v>104</v>
      </c>
      <c r="AG99" s="53"/>
      <c r="AH99" s="53" t="s">
        <v>105</v>
      </c>
      <c r="AI99" s="53"/>
      <c r="AJ99" s="67"/>
    </row>
    <row r="100" spans="1:37" ht="21" x14ac:dyDescent="0.45">
      <c r="A100" s="88"/>
      <c r="B100" s="88"/>
      <c r="C100" s="88"/>
      <c r="D100" s="88"/>
      <c r="E100" s="88"/>
      <c r="F100" s="88"/>
      <c r="G100" s="88"/>
      <c r="H100" s="88"/>
      <c r="AA100" s="68" t="s">
        <v>106</v>
      </c>
      <c r="AB100" s="42" t="e">
        <f>AB94*AB99</f>
        <v>#DIV/0!</v>
      </c>
      <c r="AC100" s="69" t="e">
        <f>AB94*AC99</f>
        <v>#DIV/0!</v>
      </c>
      <c r="AD100" s="70" t="s">
        <v>107</v>
      </c>
      <c r="AF100" s="66" t="s">
        <v>108</v>
      </c>
      <c r="AG100" s="53"/>
      <c r="AH100" s="53"/>
      <c r="AI100" s="53"/>
      <c r="AJ100" s="67"/>
    </row>
    <row r="101" spans="1:37" ht="19.8" x14ac:dyDescent="0.4">
      <c r="A101" s="88"/>
      <c r="B101" s="88"/>
      <c r="C101" s="88"/>
      <c r="D101" s="88"/>
      <c r="E101" s="88"/>
      <c r="F101" s="88"/>
      <c r="G101" s="88"/>
      <c r="H101" s="88"/>
      <c r="AA101" s="68" t="s">
        <v>109</v>
      </c>
      <c r="AB101" s="42" t="e">
        <f>K5</f>
        <v>#DIV/0!</v>
      </c>
      <c r="AC101" s="69" t="e">
        <f>K5</f>
        <v>#DIV/0!</v>
      </c>
      <c r="AD101" s="70" t="s">
        <v>110</v>
      </c>
      <c r="AF101" s="66" t="s">
        <v>111</v>
      </c>
      <c r="AG101" s="53"/>
      <c r="AH101" s="53"/>
      <c r="AI101" s="53"/>
      <c r="AJ101" s="67"/>
    </row>
    <row r="102" spans="1:37" ht="19.8" x14ac:dyDescent="0.4">
      <c r="A102" s="88"/>
      <c r="B102" s="88"/>
      <c r="C102" s="88"/>
      <c r="D102" s="88"/>
      <c r="E102" s="88"/>
      <c r="F102" s="88"/>
      <c r="G102" s="88"/>
      <c r="H102" s="88"/>
      <c r="AA102" s="75" t="s">
        <v>112</v>
      </c>
      <c r="AB102" s="42">
        <f>Q44</f>
        <v>0</v>
      </c>
      <c r="AC102" s="69">
        <f>Q44</f>
        <v>0</v>
      </c>
      <c r="AD102" s="70" t="s">
        <v>113</v>
      </c>
      <c r="AF102" s="66" t="s">
        <v>114</v>
      </c>
      <c r="AG102" s="53"/>
      <c r="AH102" s="53"/>
      <c r="AI102" s="53"/>
      <c r="AJ102" s="67"/>
    </row>
    <row r="103" spans="1:37" ht="17.399999999999999" x14ac:dyDescent="0.3">
      <c r="A103" s="88"/>
      <c r="B103" s="88"/>
      <c r="C103" s="88"/>
      <c r="D103" s="88"/>
      <c r="E103" s="88"/>
      <c r="F103" s="88"/>
      <c r="G103" s="88"/>
      <c r="H103" s="88"/>
      <c r="AA103" s="68" t="s">
        <v>115</v>
      </c>
      <c r="AB103" s="52">
        <f>COUNT($D$8:$D$61)</f>
        <v>36</v>
      </c>
      <c r="AC103" s="52">
        <f>COUNT($D$8:$D$61)</f>
        <v>36</v>
      </c>
      <c r="AD103" s="70" t="s">
        <v>115</v>
      </c>
      <c r="AF103" s="66" t="s">
        <v>115</v>
      </c>
      <c r="AG103" s="53"/>
      <c r="AH103" s="53"/>
      <c r="AI103" s="53"/>
      <c r="AJ103" s="67"/>
    </row>
    <row r="104" spans="1:37" x14ac:dyDescent="0.25">
      <c r="A104" s="88"/>
      <c r="B104" s="88"/>
      <c r="C104" s="88"/>
      <c r="D104" s="88"/>
      <c r="E104" s="88"/>
      <c r="F104" s="88"/>
      <c r="G104" s="88"/>
      <c r="H104" s="88"/>
      <c r="AA104" s="76"/>
      <c r="AB104" s="77" t="s">
        <v>83</v>
      </c>
      <c r="AC104" s="78" t="s">
        <v>84</v>
      </c>
      <c r="AF104" s="66"/>
      <c r="AG104" s="53"/>
      <c r="AH104" s="53"/>
      <c r="AI104" s="53"/>
      <c r="AJ104" s="67"/>
    </row>
    <row r="105" spans="1:37" ht="20.399999999999999" thickBot="1" x14ac:dyDescent="0.45">
      <c r="A105" s="88"/>
      <c r="B105" s="88"/>
      <c r="C105" s="88"/>
      <c r="D105" s="88"/>
      <c r="E105" s="88"/>
      <c r="F105" s="88"/>
      <c r="G105" s="88"/>
      <c r="H105" s="88"/>
      <c r="AA105" s="79" t="s">
        <v>116</v>
      </c>
      <c r="AB105" s="80" t="e">
        <f>AB96+(((AB96-AB97)*AB98)-(AB100/AB101)*((((AB96-AB97)^2)/AB102)+((AB103+1)*(1-AB98)/AB103))^0.5)/(1-AB98)</f>
        <v>#DIV/0!</v>
      </c>
      <c r="AC105" s="81" t="e">
        <f>AC96+(((AC96-AC97)*AC98)-(AC100/AC101)*((((AC96-AC97)^2)/AC102)+((AC103+1)*(1-AC98)/AC103))^0.5)/(1-AC98)</f>
        <v>#DIV/0!</v>
      </c>
      <c r="AD105" s="82" t="s">
        <v>117</v>
      </c>
      <c r="AF105" s="83" t="s">
        <v>118</v>
      </c>
      <c r="AG105" s="84"/>
      <c r="AH105" s="84"/>
      <c r="AI105" s="84"/>
      <c r="AJ105" s="85"/>
    </row>
    <row r="106" spans="1:37" ht="17.399999999999999" x14ac:dyDescent="0.3">
      <c r="A106" s="88"/>
      <c r="B106" s="88"/>
      <c r="C106" s="88"/>
      <c r="D106" s="88"/>
      <c r="E106" s="88"/>
      <c r="F106" s="88"/>
      <c r="G106" s="88"/>
      <c r="H106" s="88"/>
      <c r="AA106" s="86"/>
      <c r="AB106" s="87"/>
      <c r="AC106" s="88"/>
      <c r="AD106" s="86"/>
      <c r="AE106" s="3"/>
      <c r="AF106" s="3"/>
    </row>
    <row r="107" spans="1:37" ht="14.4" x14ac:dyDescent="0.3">
      <c r="A107" s="88"/>
      <c r="B107" s="88"/>
      <c r="C107" s="88"/>
      <c r="D107" s="88"/>
      <c r="E107" s="88"/>
      <c r="F107" s="88"/>
      <c r="G107" s="88"/>
      <c r="H107" s="88"/>
      <c r="AA107" s="89" t="s">
        <v>119</v>
      </c>
      <c r="AB107" s="89" t="s">
        <v>120</v>
      </c>
    </row>
    <row r="108" spans="1:37" x14ac:dyDescent="0.25">
      <c r="A108" s="88"/>
      <c r="B108" s="88"/>
      <c r="C108" s="88"/>
      <c r="D108" s="88"/>
      <c r="E108" s="88"/>
      <c r="F108" s="88"/>
      <c r="G108" s="88"/>
      <c r="H108" s="88"/>
      <c r="AB108" s="4" t="s">
        <v>121</v>
      </c>
    </row>
    <row r="109" spans="1:37" ht="14.4" x14ac:dyDescent="0.3">
      <c r="A109" s="88"/>
      <c r="B109" s="88"/>
      <c r="C109" s="88"/>
      <c r="D109" s="88"/>
      <c r="E109" s="88"/>
      <c r="F109" s="88"/>
      <c r="G109" s="88"/>
      <c r="H109" s="88"/>
      <c r="AB109" s="89" t="s">
        <v>122</v>
      </c>
    </row>
    <row r="110" spans="1:37" x14ac:dyDescent="0.25">
      <c r="A110" s="88"/>
      <c r="B110" s="88"/>
      <c r="C110" s="88"/>
      <c r="D110" s="88"/>
      <c r="E110" s="88"/>
      <c r="F110" s="88"/>
      <c r="G110" s="88"/>
      <c r="H110" s="88"/>
    </row>
    <row r="111" spans="1:37" ht="15.6" x14ac:dyDescent="0.3">
      <c r="A111" s="88"/>
      <c r="B111" s="88"/>
      <c r="C111" s="88"/>
      <c r="D111" s="88"/>
      <c r="E111" s="88"/>
      <c r="F111" s="88"/>
      <c r="G111" s="88"/>
      <c r="H111" s="88"/>
      <c r="AA111" s="56" t="s">
        <v>123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88"/>
      <c r="B112" s="88"/>
      <c r="C112" s="88"/>
      <c r="D112" s="88"/>
      <c r="E112" s="88"/>
      <c r="F112" s="88"/>
      <c r="G112" s="88"/>
      <c r="H112" s="88"/>
      <c r="AB112" s="89"/>
    </row>
    <row r="113" spans="1:33" ht="18.600000000000001" thickBot="1" x14ac:dyDescent="0.45">
      <c r="A113" s="88"/>
      <c r="B113" s="88"/>
      <c r="C113" s="88"/>
      <c r="D113" s="88"/>
      <c r="E113" s="88"/>
      <c r="F113" s="88"/>
      <c r="G113" s="88"/>
      <c r="H113" s="88"/>
      <c r="AA113" s="90" t="s">
        <v>124</v>
      </c>
      <c r="AB113" s="91"/>
      <c r="AC113" s="92"/>
      <c r="AD113" s="93" t="e">
        <f>AB105</f>
        <v>#DIV/0!</v>
      </c>
    </row>
    <row r="114" spans="1:33" ht="18" x14ac:dyDescent="0.4">
      <c r="A114" s="88"/>
      <c r="B114" s="88"/>
      <c r="C114" s="88"/>
      <c r="D114" s="88"/>
      <c r="E114" s="88"/>
      <c r="F114" s="88"/>
      <c r="G114" s="88"/>
      <c r="H114" s="88"/>
      <c r="AA114" s="10" t="s">
        <v>125</v>
      </c>
      <c r="AD114" s="89" t="e">
        <f>K5*AD113+M5</f>
        <v>#DIV/0!</v>
      </c>
    </row>
    <row r="115" spans="1:33" ht="15.6" x14ac:dyDescent="0.3">
      <c r="A115" s="88"/>
      <c r="B115" s="88"/>
      <c r="C115" s="88"/>
      <c r="D115" s="88"/>
      <c r="E115" s="88"/>
      <c r="F115" s="88"/>
      <c r="G115" s="88"/>
      <c r="H115" s="88"/>
      <c r="AA115" s="10"/>
      <c r="AD115" s="94"/>
      <c r="AE115" s="95"/>
      <c r="AG115" s="3"/>
    </row>
    <row r="116" spans="1:33" ht="18" x14ac:dyDescent="0.4">
      <c r="A116" s="88"/>
      <c r="B116" s="88"/>
      <c r="C116" s="88"/>
      <c r="D116" s="88"/>
      <c r="E116" s="88"/>
      <c r="F116" s="88"/>
      <c r="G116" s="88"/>
      <c r="H116" s="88"/>
      <c r="AA116" s="10" t="s">
        <v>126</v>
      </c>
      <c r="AB116" s="9" t="e">
        <f>AB94*Y44</f>
        <v>#DIV/0!</v>
      </c>
      <c r="AD116" s="10"/>
      <c r="AE116" s="10"/>
    </row>
    <row r="117" spans="1:33" ht="16.2" x14ac:dyDescent="0.25">
      <c r="A117" s="88"/>
      <c r="B117" s="88"/>
      <c r="C117" s="88"/>
      <c r="D117" s="88"/>
      <c r="E117" s="88"/>
      <c r="F117" s="88"/>
      <c r="G117" s="88"/>
      <c r="H117" s="88"/>
      <c r="AB117" s="96" t="s">
        <v>127</v>
      </c>
    </row>
    <row r="118" spans="1:33" ht="15.6" x14ac:dyDescent="0.3">
      <c r="A118" s="88"/>
      <c r="B118" s="88"/>
      <c r="C118" s="88"/>
      <c r="D118" s="88"/>
      <c r="E118" s="88"/>
      <c r="F118" s="88"/>
      <c r="G118" s="88"/>
      <c r="H118" s="88"/>
      <c r="AA118" s="10"/>
    </row>
    <row r="119" spans="1:33" ht="18" x14ac:dyDescent="0.4">
      <c r="A119" s="88"/>
      <c r="B119" s="88"/>
      <c r="C119" s="88"/>
      <c r="D119" s="88"/>
      <c r="E119" s="88"/>
      <c r="F119" s="88"/>
      <c r="G119" s="88"/>
      <c r="H119" s="88"/>
      <c r="AA119" s="97" t="s">
        <v>128</v>
      </c>
      <c r="AB119" s="9" t="e">
        <f>AD114+AB94*Y44</f>
        <v>#DIV/0!</v>
      </c>
      <c r="AD119" s="98" t="s">
        <v>129</v>
      </c>
    </row>
    <row r="120" spans="1:33" ht="16.2" x14ac:dyDescent="0.25">
      <c r="A120" s="88"/>
      <c r="B120" s="88"/>
      <c r="C120" s="88"/>
      <c r="D120" s="88"/>
      <c r="E120" s="88"/>
      <c r="F120" s="88"/>
      <c r="G120" s="88"/>
      <c r="H120" s="88"/>
      <c r="AB120" s="96" t="s">
        <v>130</v>
      </c>
    </row>
    <row r="121" spans="1:33" x14ac:dyDescent="0.25">
      <c r="A121" s="88"/>
      <c r="B121" s="88"/>
      <c r="C121" s="88"/>
      <c r="D121" s="88"/>
      <c r="E121" s="88"/>
      <c r="F121" s="88"/>
      <c r="G121" s="88"/>
      <c r="H121" s="88"/>
    </row>
    <row r="122" spans="1:33" x14ac:dyDescent="0.25">
      <c r="A122" s="88"/>
      <c r="B122" s="88"/>
      <c r="C122" s="88"/>
      <c r="D122" s="88"/>
      <c r="E122" s="88"/>
      <c r="F122" s="88"/>
      <c r="G122" s="88"/>
      <c r="H122" s="88"/>
      <c r="AB122" s="89"/>
    </row>
    <row r="123" spans="1:33" x14ac:dyDescent="0.25">
      <c r="A123" s="88"/>
      <c r="B123" s="88"/>
      <c r="C123" s="88"/>
      <c r="D123" s="88"/>
      <c r="E123" s="88"/>
      <c r="F123" s="88"/>
      <c r="G123" s="88"/>
      <c r="H123" s="88"/>
    </row>
    <row r="124" spans="1:33" x14ac:dyDescent="0.25">
      <c r="A124" s="88"/>
      <c r="B124" s="88"/>
      <c r="C124" s="88"/>
      <c r="D124" s="88"/>
      <c r="E124" s="88"/>
      <c r="F124" s="88"/>
      <c r="G124" s="88"/>
      <c r="H124" s="88"/>
    </row>
    <row r="125" spans="1:33" x14ac:dyDescent="0.25">
      <c r="A125" s="88"/>
      <c r="B125" s="88"/>
      <c r="C125" s="88"/>
      <c r="D125" s="88"/>
      <c r="E125" s="88"/>
      <c r="F125" s="88"/>
      <c r="G125" s="88"/>
      <c r="H125" s="88"/>
    </row>
    <row r="126" spans="1:33" x14ac:dyDescent="0.25">
      <c r="A126" s="88"/>
      <c r="B126" s="88"/>
      <c r="C126" s="88"/>
      <c r="D126" s="88"/>
      <c r="E126" s="88"/>
      <c r="F126" s="88"/>
      <c r="G126" s="88"/>
      <c r="H126" s="88"/>
    </row>
    <row r="127" spans="1:33" x14ac:dyDescent="0.25">
      <c r="A127" s="88"/>
      <c r="B127" s="88"/>
      <c r="C127" s="88"/>
      <c r="D127" s="88"/>
      <c r="E127" s="88"/>
      <c r="F127" s="88"/>
      <c r="G127" s="88"/>
      <c r="H127" s="88"/>
    </row>
    <row r="128" spans="1:33" x14ac:dyDescent="0.25">
      <c r="A128" s="88"/>
      <c r="B128" s="88"/>
      <c r="C128" s="88"/>
      <c r="D128" s="88"/>
      <c r="E128" s="88"/>
      <c r="F128" s="88"/>
      <c r="G128" s="88"/>
      <c r="H128" s="88"/>
    </row>
    <row r="129" spans="1:8" x14ac:dyDescent="0.25">
      <c r="A129" s="88"/>
      <c r="B129" s="88"/>
      <c r="C129" s="88"/>
      <c r="D129" s="88"/>
      <c r="E129" s="88"/>
      <c r="F129" s="88"/>
      <c r="G129" s="88"/>
      <c r="H129" s="88"/>
    </row>
    <row r="130" spans="1:8" x14ac:dyDescent="0.25">
      <c r="A130" s="88"/>
      <c r="B130" s="88"/>
      <c r="C130" s="88"/>
      <c r="D130" s="88"/>
      <c r="E130" s="88"/>
      <c r="F130" s="88"/>
      <c r="G130" s="88"/>
      <c r="H130" s="88"/>
    </row>
    <row r="131" spans="1:8" x14ac:dyDescent="0.25">
      <c r="A131" s="88"/>
      <c r="B131" s="88"/>
      <c r="C131" s="88"/>
      <c r="D131" s="88"/>
      <c r="E131" s="88"/>
      <c r="F131" s="88"/>
      <c r="G131" s="88"/>
      <c r="H131" s="88"/>
    </row>
    <row r="132" spans="1:8" x14ac:dyDescent="0.25">
      <c r="A132" s="88"/>
      <c r="B132" s="88"/>
      <c r="C132" s="88"/>
      <c r="D132" s="88"/>
      <c r="E132" s="88"/>
      <c r="F132" s="88"/>
      <c r="G132" s="88"/>
      <c r="H132" s="88"/>
    </row>
    <row r="133" spans="1:8" x14ac:dyDescent="0.25">
      <c r="A133" s="88"/>
      <c r="B133" s="88"/>
      <c r="C133" s="88"/>
      <c r="D133" s="88"/>
      <c r="E133" s="88"/>
      <c r="F133" s="88"/>
      <c r="G133" s="88"/>
      <c r="H133" s="88"/>
    </row>
    <row r="134" spans="1:8" x14ac:dyDescent="0.25">
      <c r="A134" s="88"/>
      <c r="B134" s="88"/>
      <c r="C134" s="88"/>
      <c r="D134" s="88"/>
      <c r="E134" s="88"/>
      <c r="F134" s="88"/>
      <c r="G134" s="88"/>
      <c r="H134" s="88"/>
    </row>
    <row r="135" spans="1:8" x14ac:dyDescent="0.25">
      <c r="A135" s="88"/>
      <c r="B135" s="88"/>
      <c r="C135" s="88"/>
      <c r="D135" s="88"/>
      <c r="E135" s="88"/>
      <c r="F135" s="88"/>
      <c r="G135" s="88"/>
      <c r="H135" s="88"/>
    </row>
    <row r="136" spans="1:8" x14ac:dyDescent="0.25">
      <c r="A136" s="88"/>
      <c r="B136" s="88"/>
      <c r="C136" s="88"/>
      <c r="D136" s="88"/>
      <c r="E136" s="88"/>
      <c r="F136" s="88"/>
      <c r="G136" s="88"/>
      <c r="H136" s="88"/>
    </row>
    <row r="137" spans="1:8" x14ac:dyDescent="0.25">
      <c r="A137" s="88"/>
      <c r="B137" s="88"/>
      <c r="C137" s="88"/>
      <c r="D137" s="88"/>
      <c r="E137" s="88"/>
      <c r="F137" s="88"/>
      <c r="G137" s="88"/>
      <c r="H137" s="88"/>
    </row>
    <row r="138" spans="1:8" x14ac:dyDescent="0.25">
      <c r="A138" s="88"/>
      <c r="B138" s="88"/>
      <c r="C138" s="88"/>
      <c r="D138" s="88"/>
      <c r="E138" s="88"/>
      <c r="F138" s="88"/>
      <c r="G138" s="88"/>
      <c r="H138" s="88"/>
    </row>
    <row r="139" spans="1:8" x14ac:dyDescent="0.25">
      <c r="A139" s="88"/>
      <c r="B139" s="88"/>
      <c r="C139" s="88"/>
      <c r="D139" s="88"/>
      <c r="E139" s="88"/>
      <c r="F139" s="88"/>
      <c r="G139" s="88"/>
      <c r="H139" s="88"/>
    </row>
    <row r="140" spans="1:8" x14ac:dyDescent="0.25">
      <c r="A140" s="88"/>
      <c r="B140" s="88"/>
      <c r="C140" s="88"/>
      <c r="D140" s="88"/>
      <c r="E140" s="88"/>
      <c r="F140" s="88"/>
      <c r="G140" s="88"/>
      <c r="H140" s="88"/>
    </row>
    <row r="141" spans="1:8" x14ac:dyDescent="0.25">
      <c r="A141" s="88"/>
      <c r="B141" s="88"/>
      <c r="C141" s="88"/>
      <c r="D141" s="88"/>
      <c r="E141" s="88"/>
      <c r="F141" s="88"/>
      <c r="G141" s="88"/>
      <c r="H141" s="88"/>
    </row>
    <row r="142" spans="1:8" x14ac:dyDescent="0.25">
      <c r="A142" s="88"/>
      <c r="B142" s="88"/>
      <c r="C142" s="88"/>
      <c r="D142" s="88"/>
      <c r="E142" s="88"/>
      <c r="F142" s="88"/>
      <c r="G142" s="88"/>
      <c r="H142" s="88"/>
    </row>
    <row r="143" spans="1:8" x14ac:dyDescent="0.25">
      <c r="A143" s="88"/>
      <c r="B143" s="88"/>
      <c r="C143" s="88"/>
      <c r="D143" s="88"/>
      <c r="E143" s="88"/>
      <c r="F143" s="88"/>
      <c r="G143" s="88"/>
      <c r="H143" s="88"/>
    </row>
    <row r="144" spans="1:8" x14ac:dyDescent="0.25">
      <c r="A144" s="88"/>
      <c r="B144" s="88"/>
      <c r="C144" s="88"/>
      <c r="D144" s="88"/>
      <c r="E144" s="88"/>
      <c r="F144" s="88"/>
      <c r="G144" s="88"/>
      <c r="H144" s="88"/>
    </row>
    <row r="145" spans="1:8" x14ac:dyDescent="0.25">
      <c r="A145" s="88"/>
      <c r="B145" s="88"/>
      <c r="C145" s="88"/>
      <c r="D145" s="88"/>
      <c r="E145" s="88"/>
      <c r="F145" s="88"/>
      <c r="G145" s="88"/>
      <c r="H145" s="88"/>
    </row>
    <row r="146" spans="1:8" x14ac:dyDescent="0.25">
      <c r="A146" s="88"/>
      <c r="B146" s="88"/>
      <c r="C146" s="88"/>
      <c r="D146" s="88"/>
      <c r="E146" s="88"/>
      <c r="F146" s="88"/>
      <c r="G146" s="88"/>
      <c r="H146" s="88"/>
    </row>
    <row r="147" spans="1:8" x14ac:dyDescent="0.25">
      <c r="A147" s="88"/>
      <c r="B147" s="88"/>
      <c r="C147" s="88"/>
      <c r="D147" s="88"/>
      <c r="E147" s="88"/>
      <c r="F147" s="88"/>
      <c r="G147" s="88"/>
      <c r="H147" s="88"/>
    </row>
    <row r="148" spans="1:8" x14ac:dyDescent="0.25">
      <c r="A148" s="88"/>
      <c r="B148" s="88"/>
      <c r="C148" s="88"/>
      <c r="D148" s="88"/>
      <c r="E148" s="88"/>
      <c r="F148" s="88"/>
      <c r="G148" s="88"/>
      <c r="H148" s="88"/>
    </row>
    <row r="149" spans="1:8" x14ac:dyDescent="0.25">
      <c r="A149" s="88"/>
      <c r="B149" s="88"/>
      <c r="C149" s="88"/>
      <c r="D149" s="88"/>
      <c r="E149" s="88"/>
      <c r="F149" s="88"/>
      <c r="G149" s="88"/>
      <c r="H149" s="88"/>
    </row>
    <row r="150" spans="1:8" x14ac:dyDescent="0.25">
      <c r="A150" s="88"/>
      <c r="B150" s="88"/>
      <c r="C150" s="88"/>
      <c r="D150" s="88"/>
      <c r="E150" s="88"/>
      <c r="F150" s="88"/>
      <c r="G150" s="88"/>
      <c r="H150" s="88"/>
    </row>
    <row r="151" spans="1:8" x14ac:dyDescent="0.25">
      <c r="A151" s="88"/>
      <c r="B151" s="88"/>
      <c r="C151" s="88"/>
      <c r="D151" s="88"/>
      <c r="E151" s="88"/>
      <c r="F151" s="88"/>
      <c r="G151" s="88"/>
      <c r="H151" s="88"/>
    </row>
    <row r="152" spans="1:8" x14ac:dyDescent="0.25">
      <c r="A152" s="88"/>
      <c r="B152" s="88"/>
      <c r="C152" s="88"/>
      <c r="D152" s="88"/>
      <c r="E152" s="88"/>
      <c r="F152" s="88"/>
      <c r="G152" s="88"/>
      <c r="H152" s="88"/>
    </row>
    <row r="153" spans="1:8" x14ac:dyDescent="0.25">
      <c r="A153" s="88"/>
      <c r="B153" s="88"/>
      <c r="C153" s="88"/>
      <c r="D153" s="88"/>
      <c r="E153" s="88"/>
      <c r="F153" s="88"/>
      <c r="G153" s="88"/>
      <c r="H153" s="88"/>
    </row>
    <row r="154" spans="1:8" x14ac:dyDescent="0.25">
      <c r="A154" s="88"/>
      <c r="B154" s="88"/>
      <c r="C154" s="88"/>
      <c r="D154" s="88"/>
      <c r="E154" s="88"/>
      <c r="F154" s="88"/>
      <c r="G154" s="88"/>
      <c r="H154" s="88"/>
    </row>
    <row r="155" spans="1:8" x14ac:dyDescent="0.25">
      <c r="A155" s="88"/>
      <c r="B155" s="88"/>
      <c r="C155" s="88"/>
      <c r="D155" s="88"/>
      <c r="E155" s="88"/>
      <c r="F155" s="88"/>
      <c r="G155" s="88"/>
      <c r="H155" s="88"/>
    </row>
    <row r="156" spans="1:8" x14ac:dyDescent="0.25">
      <c r="A156" s="88"/>
      <c r="B156" s="88"/>
      <c r="C156" s="88"/>
      <c r="D156" s="88"/>
      <c r="E156" s="88"/>
      <c r="F156" s="88"/>
      <c r="G156" s="88"/>
      <c r="H156" s="88"/>
    </row>
    <row r="157" spans="1:8" x14ac:dyDescent="0.25">
      <c r="A157" s="88"/>
      <c r="B157" s="88"/>
      <c r="C157" s="88"/>
      <c r="D157" s="88"/>
      <c r="E157" s="88"/>
      <c r="F157" s="88"/>
      <c r="G157" s="88"/>
      <c r="H157" s="88"/>
    </row>
    <row r="158" spans="1:8" x14ac:dyDescent="0.25">
      <c r="A158" s="88"/>
      <c r="B158" s="88"/>
      <c r="C158" s="88"/>
      <c r="D158" s="88"/>
      <c r="E158" s="88"/>
      <c r="F158" s="88"/>
      <c r="G158" s="88"/>
      <c r="H158" s="88"/>
    </row>
    <row r="159" spans="1:8" x14ac:dyDescent="0.25">
      <c r="A159" s="88"/>
      <c r="B159" s="88"/>
      <c r="C159" s="88"/>
      <c r="D159" s="88"/>
      <c r="E159" s="88"/>
      <c r="F159" s="88"/>
      <c r="G159" s="88"/>
      <c r="H159" s="88"/>
    </row>
    <row r="160" spans="1:8" x14ac:dyDescent="0.25">
      <c r="A160" s="88"/>
      <c r="B160" s="88"/>
      <c r="C160" s="88"/>
      <c r="D160" s="88"/>
      <c r="E160" s="88"/>
      <c r="F160" s="88"/>
      <c r="G160" s="88"/>
      <c r="H160" s="88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B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B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B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B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B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B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B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B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B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B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B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B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B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B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B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B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B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B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B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B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B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B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B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B3930" s="3"/>
      <c r="C3930" s="3"/>
      <c r="D3930" s="3"/>
      <c r="E3930" s="3"/>
      <c r="F3930" s="3"/>
      <c r="G3930" s="3"/>
      <c r="H3930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Exact copy numbers</vt:lpstr>
      <vt:lpstr>Run 1</vt:lpstr>
      <vt:lpstr>Run 2</vt:lpstr>
      <vt:lpstr>Run 3</vt:lpstr>
      <vt:lpstr>Run 4</vt:lpstr>
      <vt:lpstr>Cut-off 5 copies</vt:lpstr>
      <vt:lpstr>Cal 5 copies Run 1</vt:lpstr>
      <vt:lpstr>Cal 5 copies Run 2</vt:lpstr>
      <vt:lpstr>Cal 5 copies Run 3</vt:lpstr>
      <vt:lpstr>Cal 5 copies Run 4</vt:lpstr>
      <vt:lpstr>Nbre copies cut-off 5 copies</vt:lpstr>
      <vt:lpstr>Outliers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ADMIN_CRA</dc:creator>
  <cp:lastModifiedBy>Olivier FUMIERE</cp:lastModifiedBy>
  <cp:lastPrinted>2021-09-13T08:16:44Z</cp:lastPrinted>
  <dcterms:created xsi:type="dcterms:W3CDTF">2009-07-07T06:07:32Z</dcterms:created>
  <dcterms:modified xsi:type="dcterms:W3CDTF">2021-09-13T09:30:21Z</dcterms:modified>
</cp:coreProperties>
</file>